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01 - Božejovice kabelizace" sheetId="2" r:id="rId2"/>
    <sheet name="PS02 - Montáže a dodávky ZZ" sheetId="3" r:id="rId3"/>
    <sheet name="01 - Přestavníky" sheetId="4" r:id="rId4"/>
    <sheet name="02 - Návěstidla" sheetId="5" r:id="rId5"/>
    <sheet name="03 - Upozorňovadla" sheetId="6" r:id="rId6"/>
    <sheet name="04 - Výstražníky" sheetId="7" r:id="rId7"/>
    <sheet name="PS04 - Demontáže" sheetId="8" r:id="rId8"/>
    <sheet name="SO01 - Reléová místnost" sheetId="9" r:id="rId9"/>
    <sheet name="SO02 - Zemní práce" sheetId="10" r:id="rId10"/>
    <sheet name="VRN - Vedlekší rozpočtové..." sheetId="11" r:id="rId11"/>
    <sheet name="SO 1.1 - Železniční svršek" sheetId="12" r:id="rId12"/>
    <sheet name="SO 1.2 - Materiál zadavat..." sheetId="13" r:id="rId13"/>
    <sheet name="SO 2.1 - Železniční svršek" sheetId="14" r:id="rId14"/>
    <sheet name="SO 2.2 - Materiál a práce..." sheetId="15" r:id="rId15"/>
    <sheet name="SO 3.1 - Železniční svršek" sheetId="16" r:id="rId16"/>
    <sheet name="SO 3.2 - Materiál zadavat..." sheetId="17" r:id="rId17"/>
    <sheet name="SO 4.1 - Železniční svršek" sheetId="18" r:id="rId18"/>
    <sheet name="SO 5.1 - Železniční svršek" sheetId="19" r:id="rId19"/>
    <sheet name="SO 5.2 - Materiál zadavat..." sheetId="20" r:id="rId20"/>
    <sheet name="SO 6.1 - Železniční svršek" sheetId="21" r:id="rId21"/>
    <sheet name="SO 6.2 - Materiál zadavat..." sheetId="22" r:id="rId22"/>
    <sheet name="SO 7.1 - Železniční svršek" sheetId="23" r:id="rId23"/>
    <sheet name="SO 7.2 - Materiál zadavat..." sheetId="24" r:id="rId24"/>
    <sheet name="VON - Vedlejší a ostatní ..." sheetId="25" r:id="rId25"/>
    <sheet name="01 - Elektromontáže" sheetId="26" r:id="rId26"/>
    <sheet name="02 - Zemní práce" sheetId="27" r:id="rId27"/>
    <sheet name="03 - VON" sheetId="28" r:id="rId28"/>
    <sheet name="Pokyny pro vyplnění" sheetId="29" r:id="rId29"/>
  </sheets>
  <definedNames>
    <definedName name="_xlnm.Print_Area" localSheetId="0">'Rekapitulace stavby'!$D$4:$AO$36,'Rekapitulace stavby'!$C$42:$AQ$93</definedName>
    <definedName name="_xlnm.Print_Titles" localSheetId="0">'Rekapitulace stavby'!$52:$52</definedName>
    <definedName name="_xlnm._FilterDatabase" localSheetId="1" hidden="1">'PS01 - Božejovice kabelizace'!$C$85:$K$111</definedName>
    <definedName name="_xlnm.Print_Area" localSheetId="1">'PS01 - Božejovice kabelizace'!$C$4:$J$41,'PS01 - Božejovice kabelizace'!$C$47:$J$65,'PS01 - Božejovice kabelizace'!$C$71:$K$111</definedName>
    <definedName name="_xlnm.Print_Titles" localSheetId="1">'PS01 - Božejovice kabelizace'!$85:$85</definedName>
    <definedName name="_xlnm._FilterDatabase" localSheetId="2" hidden="1">'PS02 - Montáže a dodávky ZZ'!$C$92:$K$393</definedName>
    <definedName name="_xlnm.Print_Area" localSheetId="2">'PS02 - Montáže a dodávky ZZ'!$C$4:$J$41,'PS02 - Montáže a dodávky ZZ'!$C$47:$J$72,'PS02 - Montáže a dodávky ZZ'!$C$78:$K$393</definedName>
    <definedName name="_xlnm.Print_Titles" localSheetId="2">'PS02 - Montáže a dodávky ZZ'!$92:$92</definedName>
    <definedName name="_xlnm._FilterDatabase" localSheetId="3" hidden="1">'01 - Přestavníky'!$C$91:$K$97</definedName>
    <definedName name="_xlnm.Print_Area" localSheetId="3">'01 - Přestavníky'!$C$4:$J$43,'01 - Přestavníky'!$C$49:$J$69,'01 - Přestavníky'!$C$75:$K$97</definedName>
    <definedName name="_xlnm.Print_Titles" localSheetId="3">'01 - Přestavníky'!$91:$91</definedName>
    <definedName name="_xlnm._FilterDatabase" localSheetId="4" hidden="1">'02 - Návěstidla'!$C$91:$K$123</definedName>
    <definedName name="_xlnm.Print_Area" localSheetId="4">'02 - Návěstidla'!$C$4:$J$43,'02 - Návěstidla'!$C$49:$J$69,'02 - Návěstidla'!$C$75:$K$123</definedName>
    <definedName name="_xlnm.Print_Titles" localSheetId="4">'02 - Návěstidla'!$91:$91</definedName>
    <definedName name="_xlnm._FilterDatabase" localSheetId="5" hidden="1">'03 - Upozorňovadla'!$C$91:$K$117</definedName>
    <definedName name="_xlnm.Print_Area" localSheetId="5">'03 - Upozorňovadla'!$C$4:$J$43,'03 - Upozorňovadla'!$C$49:$J$69,'03 - Upozorňovadla'!$C$75:$K$117</definedName>
    <definedName name="_xlnm.Print_Titles" localSheetId="5">'03 - Upozorňovadla'!$91:$91</definedName>
    <definedName name="_xlnm._FilterDatabase" localSheetId="6" hidden="1">'04 - Výstražníky'!$C$91:$K$109</definedName>
    <definedName name="_xlnm.Print_Area" localSheetId="6">'04 - Výstražníky'!$C$4:$J$43,'04 - Výstražníky'!$C$49:$J$69,'04 - Výstražníky'!$C$75:$K$109</definedName>
    <definedName name="_xlnm.Print_Titles" localSheetId="6">'04 - Výstražníky'!$91:$91</definedName>
    <definedName name="_xlnm._FilterDatabase" localSheetId="7" hidden="1">'PS04 - Demontáže'!$C$85:$K$113</definedName>
    <definedName name="_xlnm.Print_Area" localSheetId="7">'PS04 - Demontáže'!$C$4:$J$41,'PS04 - Demontáže'!$C$47:$J$65,'PS04 - Demontáže'!$C$71:$K$113</definedName>
    <definedName name="_xlnm.Print_Titles" localSheetId="7">'PS04 - Demontáže'!$85:$85</definedName>
    <definedName name="_xlnm._FilterDatabase" localSheetId="8" hidden="1">'SO01 - Reléová místnost'!$C$87:$K$126</definedName>
    <definedName name="_xlnm.Print_Area" localSheetId="8">'SO01 - Reléová místnost'!$C$4:$J$41,'SO01 - Reléová místnost'!$C$47:$J$67,'SO01 - Reléová místnost'!$C$73:$K$126</definedName>
    <definedName name="_xlnm.Print_Titles" localSheetId="8">'SO01 - Reléová místnost'!$87:$87</definedName>
    <definedName name="_xlnm._FilterDatabase" localSheetId="9" hidden="1">'SO02 - Zemní práce'!$C$86:$K$122</definedName>
    <definedName name="_xlnm.Print_Area" localSheetId="9">'SO02 - Zemní práce'!$C$4:$J$41,'SO02 - Zemní práce'!$C$47:$J$66,'SO02 - Zemní práce'!$C$72:$K$122</definedName>
    <definedName name="_xlnm.Print_Titles" localSheetId="9">'SO02 - Zemní práce'!$86:$86</definedName>
    <definedName name="_xlnm._FilterDatabase" localSheetId="10" hidden="1">'VRN - Vedlekší rozpočtové...'!$C$84:$K$101</definedName>
    <definedName name="_xlnm.Print_Area" localSheetId="10">'VRN - Vedlekší rozpočtové...'!$C$4:$J$41,'VRN - Vedlekší rozpočtové...'!$C$47:$J$64,'VRN - Vedlekší rozpočtové...'!$C$70:$K$101</definedName>
    <definedName name="_xlnm.Print_Titles" localSheetId="10">'VRN - Vedlekší rozpočtové...'!$84:$84</definedName>
    <definedName name="_xlnm._FilterDatabase" localSheetId="11" hidden="1">'SO 1.1 - Železniční svršek'!$C$93:$K$295</definedName>
    <definedName name="_xlnm.Print_Area" localSheetId="11">'SO 1.1 - Železniční svršek'!$C$4:$J$43,'SO 1.1 - Železniční svršek'!$C$49:$J$71,'SO 1.1 - Železniční svršek'!$C$77:$K$295</definedName>
    <definedName name="_xlnm.Print_Titles" localSheetId="11">'SO 1.1 - Železniční svršek'!$93:$93</definedName>
    <definedName name="_xlnm._FilterDatabase" localSheetId="12" hidden="1">'SO 1.2 - Materiál zadavat...'!$C$90:$K$94</definedName>
    <definedName name="_xlnm.Print_Area" localSheetId="12">'SO 1.2 - Materiál zadavat...'!$C$4:$J$43,'SO 1.2 - Materiál zadavat...'!$C$49:$J$68,'SO 1.2 - Materiál zadavat...'!$C$74:$K$94</definedName>
    <definedName name="_xlnm.Print_Titles" localSheetId="12">'SO 1.2 - Materiál zadavat...'!$90:$90</definedName>
    <definedName name="_xlnm._FilterDatabase" localSheetId="13" hidden="1">'SO 2.1 - Železniční svršek'!$C$93:$K$236</definedName>
    <definedName name="_xlnm.Print_Area" localSheetId="13">'SO 2.1 - Železniční svršek'!$C$4:$J$43,'SO 2.1 - Železniční svršek'!$C$49:$J$71,'SO 2.1 - Železniční svršek'!$C$77:$K$236</definedName>
    <definedName name="_xlnm.Print_Titles" localSheetId="13">'SO 2.1 - Železniční svršek'!$93:$93</definedName>
    <definedName name="_xlnm._FilterDatabase" localSheetId="14" hidden="1">'SO 2.2 - Materiál a práce...'!$C$91:$K$99</definedName>
    <definedName name="_xlnm.Print_Area" localSheetId="14">'SO 2.2 - Materiál a práce...'!$C$4:$J$43,'SO 2.2 - Materiál a práce...'!$C$49:$J$69,'SO 2.2 - Materiál a práce...'!$C$75:$K$99</definedName>
    <definedName name="_xlnm.Print_Titles" localSheetId="14">'SO 2.2 - Materiál a práce...'!$91:$91</definedName>
    <definedName name="_xlnm._FilterDatabase" localSheetId="15" hidden="1">'SO 3.1 - Železniční svršek'!$C$93:$K$210</definedName>
    <definedName name="_xlnm.Print_Area" localSheetId="15">'SO 3.1 - Železniční svršek'!$C$4:$J$43,'SO 3.1 - Železniční svršek'!$C$49:$J$71,'SO 3.1 - Železniční svršek'!$C$77:$K$210</definedName>
    <definedName name="_xlnm.Print_Titles" localSheetId="15">'SO 3.1 - Železniční svršek'!$93:$93</definedName>
    <definedName name="_xlnm._FilterDatabase" localSheetId="16" hidden="1">'SO 3.2 - Materiál zadavat...'!$C$90:$K$93</definedName>
    <definedName name="_xlnm.Print_Area" localSheetId="16">'SO 3.2 - Materiál zadavat...'!$C$4:$J$43,'SO 3.2 - Materiál zadavat...'!$C$49:$J$68,'SO 3.2 - Materiál zadavat...'!$C$74:$K$93</definedName>
    <definedName name="_xlnm.Print_Titles" localSheetId="16">'SO 3.2 - Materiál zadavat...'!$90:$90</definedName>
    <definedName name="_xlnm._FilterDatabase" localSheetId="17" hidden="1">'SO 4.1 - Železniční svršek'!$C$93:$K$131</definedName>
    <definedName name="_xlnm.Print_Area" localSheetId="17">'SO 4.1 - Železniční svršek'!$C$4:$J$43,'SO 4.1 - Železniční svršek'!$C$49:$J$71,'SO 4.1 - Železniční svršek'!$C$77:$K$131</definedName>
    <definedName name="_xlnm.Print_Titles" localSheetId="17">'SO 4.1 - Železniční svršek'!$93:$93</definedName>
    <definedName name="_xlnm._FilterDatabase" localSheetId="18" hidden="1">'SO 5.1 - Železniční svršek'!$C$93:$K$217</definedName>
    <definedName name="_xlnm.Print_Area" localSheetId="18">'SO 5.1 - Železniční svršek'!$C$4:$J$43,'SO 5.1 - Železniční svršek'!$C$49:$J$71,'SO 5.1 - Železniční svršek'!$C$77:$K$217</definedName>
    <definedName name="_xlnm.Print_Titles" localSheetId="18">'SO 5.1 - Železniční svršek'!$93:$93</definedName>
    <definedName name="_xlnm._FilterDatabase" localSheetId="19" hidden="1">'SO 5.2 - Materiál zadavat...'!$C$90:$K$96</definedName>
    <definedName name="_xlnm.Print_Area" localSheetId="19">'SO 5.2 - Materiál zadavat...'!$C$4:$J$43,'SO 5.2 - Materiál zadavat...'!$C$49:$J$68,'SO 5.2 - Materiál zadavat...'!$C$74:$K$96</definedName>
    <definedName name="_xlnm.Print_Titles" localSheetId="19">'SO 5.2 - Materiál zadavat...'!$90:$90</definedName>
    <definedName name="_xlnm._FilterDatabase" localSheetId="20" hidden="1">'SO 6.1 - Železniční svršek'!$C$93:$K$227</definedName>
    <definedName name="_xlnm.Print_Area" localSheetId="20">'SO 6.1 - Železniční svršek'!$C$4:$J$43,'SO 6.1 - Železniční svršek'!$C$49:$J$71,'SO 6.1 - Železniční svršek'!$C$77:$K$227</definedName>
    <definedName name="_xlnm.Print_Titles" localSheetId="20">'SO 6.1 - Železniční svršek'!$93:$93</definedName>
    <definedName name="_xlnm._FilterDatabase" localSheetId="21" hidden="1">'SO 6.2 - Materiál zadavat...'!$C$90:$K$95</definedName>
    <definedName name="_xlnm.Print_Area" localSheetId="21">'SO 6.2 - Materiál zadavat...'!$C$4:$J$43,'SO 6.2 - Materiál zadavat...'!$C$49:$J$68,'SO 6.2 - Materiál zadavat...'!$C$74:$K$95</definedName>
    <definedName name="_xlnm.Print_Titles" localSheetId="21">'SO 6.2 - Materiál zadavat...'!$90:$90</definedName>
    <definedName name="_xlnm._FilterDatabase" localSheetId="22" hidden="1">'SO 7.1 - Železniční svršek'!$C$93:$K$180</definedName>
    <definedName name="_xlnm.Print_Area" localSheetId="22">'SO 7.1 - Železniční svršek'!$C$4:$J$43,'SO 7.1 - Železniční svršek'!$C$49:$J$71,'SO 7.1 - Železniční svršek'!$C$77:$K$180</definedName>
    <definedName name="_xlnm.Print_Titles" localSheetId="22">'SO 7.1 - Železniční svršek'!$93:$93</definedName>
    <definedName name="_xlnm._FilterDatabase" localSheetId="23" hidden="1">'SO 7.2 - Materiál zadavat...'!$C$90:$K$94</definedName>
    <definedName name="_xlnm.Print_Area" localSheetId="23">'SO 7.2 - Materiál zadavat...'!$C$4:$J$43,'SO 7.2 - Materiál zadavat...'!$C$49:$J$68,'SO 7.2 - Materiál zadavat...'!$C$74:$K$94</definedName>
    <definedName name="_xlnm.Print_Titles" localSheetId="23">'SO 7.2 - Materiál zadavat...'!$90:$90</definedName>
    <definedName name="_xlnm._FilterDatabase" localSheetId="24" hidden="1">'VON - Vedlejší a ostatní ...'!$C$85:$K$97</definedName>
    <definedName name="_xlnm.Print_Area" localSheetId="24">'VON - Vedlejší a ostatní ...'!$C$4:$J$41,'VON - Vedlejší a ostatní ...'!$C$47:$J$65,'VON - Vedlejší a ostatní ...'!$C$71:$K$97</definedName>
    <definedName name="_xlnm.Print_Titles" localSheetId="24">'VON - Vedlejší a ostatní ...'!$85:$85</definedName>
    <definedName name="_xlnm._FilterDatabase" localSheetId="25" hidden="1">'01 - Elektromontáže'!$C$85:$K$178</definedName>
    <definedName name="_xlnm.Print_Area" localSheetId="25">'01 - Elektromontáže'!$C$4:$J$41,'01 - Elektromontáže'!$C$47:$J$65,'01 - Elektromontáže'!$C$71:$K$178</definedName>
    <definedName name="_xlnm.Print_Titles" localSheetId="25">'01 - Elektromontáže'!$85:$85</definedName>
    <definedName name="_xlnm._FilterDatabase" localSheetId="26" hidden="1">'02 - Zemní práce'!$C$86:$K$120</definedName>
    <definedName name="_xlnm.Print_Area" localSheetId="26">'02 - Zemní práce'!$C$4:$J$41,'02 - Zemní práce'!$C$47:$J$66,'02 - Zemní práce'!$C$72:$K$120</definedName>
    <definedName name="_xlnm.Print_Titles" localSheetId="26">'02 - Zemní práce'!$86:$86</definedName>
    <definedName name="_xlnm._FilterDatabase" localSheetId="27" hidden="1">'03 - VON'!$C$86:$K$98</definedName>
    <definedName name="_xlnm.Print_Area" localSheetId="27">'03 - VON'!$C$4:$J$41,'03 - VON'!$C$47:$J$66,'03 - VON'!$C$72:$K$98</definedName>
    <definedName name="_xlnm.Print_Titles" localSheetId="27">'03 - VON'!$86:$86</definedName>
    <definedName name="_xlnm.Print_Area" localSheetId="28">'Pokyny pro vyplnění'!$B$2:$K$71,'Pokyny pro vyplnění'!$B$74:$K$118,'Pokyny pro vyplnění'!$B$121:$K$190,'Pokyny pro vyplnění'!$B$198:$K$218</definedName>
  </definedNames>
  <calcPr/>
</workbook>
</file>

<file path=xl/calcChain.xml><?xml version="1.0" encoding="utf-8"?>
<calcChain xmlns="http://schemas.openxmlformats.org/spreadsheetml/2006/main">
  <c i="28" l="1" r="J39"/>
  <c r="J38"/>
  <c i="1" r="AY92"/>
  <c i="28" r="J37"/>
  <c i="1" r="AX92"/>
  <c i="28"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1"/>
  <c r="BH91"/>
  <c r="BG91"/>
  <c r="BF91"/>
  <c r="T91"/>
  <c r="R91"/>
  <c r="P91"/>
  <c r="BI90"/>
  <c r="BH90"/>
  <c r="BG90"/>
  <c r="BF90"/>
  <c r="T90"/>
  <c r="R90"/>
  <c r="P90"/>
  <c r="F81"/>
  <c r="E79"/>
  <c r="F56"/>
  <c r="E54"/>
  <c r="J26"/>
  <c r="E26"/>
  <c r="J84"/>
  <c r="J25"/>
  <c r="J23"/>
  <c r="E23"/>
  <c r="J83"/>
  <c r="J22"/>
  <c r="J20"/>
  <c r="E20"/>
  <c r="F84"/>
  <c r="J19"/>
  <c r="J17"/>
  <c r="E17"/>
  <c r="F83"/>
  <c r="J16"/>
  <c r="J14"/>
  <c r="J81"/>
  <c r="E7"/>
  <c r="E75"/>
  <c i="27" r="J39"/>
  <c r="J38"/>
  <c i="1" r="AY91"/>
  <c i="27" r="J37"/>
  <c i="1" r="AX91"/>
  <c i="27" r="BI119"/>
  <c r="BH119"/>
  <c r="BG119"/>
  <c r="BF119"/>
  <c r="T119"/>
  <c r="R119"/>
  <c r="P119"/>
  <c r="BI117"/>
  <c r="BH117"/>
  <c r="BG117"/>
  <c r="BF117"/>
  <c r="T117"/>
  <c r="R117"/>
  <c r="P117"/>
  <c r="BI116"/>
  <c r="BH116"/>
  <c r="BG116"/>
  <c r="BF116"/>
  <c r="T116"/>
  <c r="R116"/>
  <c r="P116"/>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0"/>
  <c r="BH90"/>
  <c r="BG90"/>
  <c r="BF90"/>
  <c r="T90"/>
  <c r="R90"/>
  <c r="P90"/>
  <c r="F81"/>
  <c r="E79"/>
  <c r="F56"/>
  <c r="E54"/>
  <c r="J26"/>
  <c r="E26"/>
  <c r="J84"/>
  <c r="J25"/>
  <c r="J23"/>
  <c r="E23"/>
  <c r="J83"/>
  <c r="J22"/>
  <c r="J20"/>
  <c r="E20"/>
  <c r="F84"/>
  <c r="J19"/>
  <c r="J17"/>
  <c r="E17"/>
  <c r="F83"/>
  <c r="J16"/>
  <c r="J14"/>
  <c r="J81"/>
  <c r="E7"/>
  <c r="E75"/>
  <c i="26" r="J39"/>
  <c r="J38"/>
  <c i="1" r="AY90"/>
  <c i="26" r="J37"/>
  <c i="1" r="AX90"/>
  <c i="26"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1"/>
  <c r="BH101"/>
  <c r="BG101"/>
  <c r="BF101"/>
  <c r="T101"/>
  <c r="R101"/>
  <c r="P101"/>
  <c r="BI99"/>
  <c r="BH99"/>
  <c r="BG99"/>
  <c r="BF99"/>
  <c r="T99"/>
  <c r="R99"/>
  <c r="P99"/>
  <c r="BI98"/>
  <c r="BH98"/>
  <c r="BG98"/>
  <c r="BF98"/>
  <c r="T98"/>
  <c r="R98"/>
  <c r="P98"/>
  <c r="BI97"/>
  <c r="BH97"/>
  <c r="BG97"/>
  <c r="BF97"/>
  <c r="T97"/>
  <c r="R97"/>
  <c r="P97"/>
  <c r="BI96"/>
  <c r="BH96"/>
  <c r="BG96"/>
  <c r="BF96"/>
  <c r="T96"/>
  <c r="R96"/>
  <c r="P96"/>
  <c r="BI94"/>
  <c r="BH94"/>
  <c r="BG94"/>
  <c r="BF94"/>
  <c r="T94"/>
  <c r="R94"/>
  <c r="P94"/>
  <c r="BI92"/>
  <c r="BH92"/>
  <c r="BG92"/>
  <c r="BF92"/>
  <c r="T92"/>
  <c r="R92"/>
  <c r="P92"/>
  <c r="BI90"/>
  <c r="BH90"/>
  <c r="BG90"/>
  <c r="BF90"/>
  <c r="T90"/>
  <c r="R90"/>
  <c r="P90"/>
  <c r="BI88"/>
  <c r="BH88"/>
  <c r="BG88"/>
  <c r="BF88"/>
  <c r="T88"/>
  <c r="R88"/>
  <c r="P88"/>
  <c r="F80"/>
  <c r="E78"/>
  <c r="F56"/>
  <c r="E54"/>
  <c r="J26"/>
  <c r="E26"/>
  <c r="J83"/>
  <c r="J25"/>
  <c r="J23"/>
  <c r="E23"/>
  <c r="J82"/>
  <c r="J22"/>
  <c r="J20"/>
  <c r="E20"/>
  <c r="F83"/>
  <c r="J19"/>
  <c r="J17"/>
  <c r="E17"/>
  <c r="F82"/>
  <c r="J16"/>
  <c r="J14"/>
  <c r="J80"/>
  <c r="E7"/>
  <c r="E74"/>
  <c i="25" r="J39"/>
  <c r="J38"/>
  <c i="1" r="AY88"/>
  <c i="25" r="J37"/>
  <c i="1" r="AX88"/>
  <c i="25"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88"/>
  <c r="BH88"/>
  <c r="BG88"/>
  <c r="BF88"/>
  <c r="T88"/>
  <c r="R88"/>
  <c r="P88"/>
  <c r="J83"/>
  <c r="J82"/>
  <c r="F82"/>
  <c r="F80"/>
  <c r="E78"/>
  <c r="J59"/>
  <c r="J58"/>
  <c r="F58"/>
  <c r="F56"/>
  <c r="E54"/>
  <c r="J20"/>
  <c r="E20"/>
  <c r="F83"/>
  <c r="J19"/>
  <c r="J14"/>
  <c r="J80"/>
  <c r="E7"/>
  <c r="E74"/>
  <c i="24" r="J41"/>
  <c r="J40"/>
  <c i="1" r="AY87"/>
  <c i="24" r="J39"/>
  <c i="1" r="AX87"/>
  <c i="24" r="BI92"/>
  <c r="BH92"/>
  <c r="BG92"/>
  <c r="BF92"/>
  <c r="T92"/>
  <c r="T91"/>
  <c r="R92"/>
  <c r="R91"/>
  <c r="P92"/>
  <c r="P91"/>
  <c i="1" r="AU87"/>
  <c i="24" r="J88"/>
  <c r="J87"/>
  <c r="F87"/>
  <c r="F85"/>
  <c r="E83"/>
  <c r="J63"/>
  <c r="J62"/>
  <c r="F62"/>
  <c r="F60"/>
  <c r="E58"/>
  <c r="J22"/>
  <c r="E22"/>
  <c r="F88"/>
  <c r="J21"/>
  <c r="J16"/>
  <c r="J85"/>
  <c r="E7"/>
  <c r="E77"/>
  <c i="23" r="J41"/>
  <c r="J40"/>
  <c i="1" r="AY86"/>
  <c i="23" r="J39"/>
  <c i="1" r="AX86"/>
  <c i="23" r="BI177"/>
  <c r="BH177"/>
  <c r="BG177"/>
  <c r="BF177"/>
  <c r="T177"/>
  <c r="R177"/>
  <c r="P177"/>
  <c r="BI174"/>
  <c r="BH174"/>
  <c r="BG174"/>
  <c r="BF174"/>
  <c r="T174"/>
  <c r="R174"/>
  <c r="P174"/>
  <c r="BI170"/>
  <c r="BH170"/>
  <c r="BG170"/>
  <c r="BF170"/>
  <c r="T170"/>
  <c r="R170"/>
  <c r="P170"/>
  <c r="BI166"/>
  <c r="BH166"/>
  <c r="BG166"/>
  <c r="BF166"/>
  <c r="T166"/>
  <c r="R166"/>
  <c r="P166"/>
  <c r="BI163"/>
  <c r="BH163"/>
  <c r="BG163"/>
  <c r="BF163"/>
  <c r="T163"/>
  <c r="R163"/>
  <c r="P163"/>
  <c r="BI160"/>
  <c r="BH160"/>
  <c r="BG160"/>
  <c r="BF160"/>
  <c r="T160"/>
  <c r="R160"/>
  <c r="P160"/>
  <c r="BI156"/>
  <c r="BH156"/>
  <c r="BG156"/>
  <c r="BF156"/>
  <c r="T156"/>
  <c r="R156"/>
  <c r="P156"/>
  <c r="BI152"/>
  <c r="BH152"/>
  <c r="BG152"/>
  <c r="BF152"/>
  <c r="T152"/>
  <c r="R152"/>
  <c r="P152"/>
  <c r="BI149"/>
  <c r="BH149"/>
  <c r="BG149"/>
  <c r="BF149"/>
  <c r="T149"/>
  <c r="R149"/>
  <c r="P149"/>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2"/>
  <c r="BH132"/>
  <c r="BG132"/>
  <c r="BF132"/>
  <c r="T132"/>
  <c r="R132"/>
  <c r="P132"/>
  <c r="BI128"/>
  <c r="BH128"/>
  <c r="BG128"/>
  <c r="BF128"/>
  <c r="T128"/>
  <c r="R128"/>
  <c r="P128"/>
  <c r="BI125"/>
  <c r="BH125"/>
  <c r="BG125"/>
  <c r="BF125"/>
  <c r="T125"/>
  <c r="R125"/>
  <c r="P125"/>
  <c r="BI123"/>
  <c r="BH123"/>
  <c r="BG123"/>
  <c r="BF123"/>
  <c r="T123"/>
  <c r="R123"/>
  <c r="P123"/>
  <c r="BI119"/>
  <c r="BH119"/>
  <c r="BG119"/>
  <c r="BF119"/>
  <c r="T119"/>
  <c r="R119"/>
  <c r="P119"/>
  <c r="BI115"/>
  <c r="BH115"/>
  <c r="BG115"/>
  <c r="BF115"/>
  <c r="T115"/>
  <c r="R115"/>
  <c r="P115"/>
  <c r="BI112"/>
  <c r="BH112"/>
  <c r="BG112"/>
  <c r="BF112"/>
  <c r="T112"/>
  <c r="R112"/>
  <c r="P112"/>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J91"/>
  <c r="J90"/>
  <c r="F90"/>
  <c r="F88"/>
  <c r="E86"/>
  <c r="J63"/>
  <c r="J62"/>
  <c r="F62"/>
  <c r="F60"/>
  <c r="E58"/>
  <c r="J22"/>
  <c r="E22"/>
  <c r="F91"/>
  <c r="J21"/>
  <c r="J16"/>
  <c r="J88"/>
  <c r="E7"/>
  <c r="E80"/>
  <c i="22" r="J41"/>
  <c r="J40"/>
  <c i="1" r="AY84"/>
  <c i="22" r="J39"/>
  <c i="1" r="AX84"/>
  <c i="22" r="BI94"/>
  <c r="BH94"/>
  <c r="BG94"/>
  <c r="BF94"/>
  <c r="T94"/>
  <c r="R94"/>
  <c r="P94"/>
  <c r="BI92"/>
  <c r="BH92"/>
  <c r="BG92"/>
  <c r="BF92"/>
  <c r="T92"/>
  <c r="R92"/>
  <c r="P92"/>
  <c r="J88"/>
  <c r="J87"/>
  <c r="F87"/>
  <c r="F85"/>
  <c r="E83"/>
  <c r="J63"/>
  <c r="J62"/>
  <c r="F62"/>
  <c r="F60"/>
  <c r="E58"/>
  <c r="J22"/>
  <c r="E22"/>
  <c r="F88"/>
  <c r="J21"/>
  <c r="J16"/>
  <c r="J85"/>
  <c r="E7"/>
  <c r="E77"/>
  <c i="21" r="J41"/>
  <c r="J40"/>
  <c i="1" r="AY83"/>
  <c i="21" r="J39"/>
  <c i="1" r="AX83"/>
  <c i="21" r="BI224"/>
  <c r="BH224"/>
  <c r="BG224"/>
  <c r="BF224"/>
  <c r="T224"/>
  <c r="R224"/>
  <c r="P224"/>
  <c r="BI220"/>
  <c r="BH220"/>
  <c r="BG220"/>
  <c r="BF220"/>
  <c r="T220"/>
  <c r="R220"/>
  <c r="P220"/>
  <c r="BI216"/>
  <c r="BH216"/>
  <c r="BG216"/>
  <c r="BF216"/>
  <c r="T216"/>
  <c r="R216"/>
  <c r="P216"/>
  <c r="BI212"/>
  <c r="BH212"/>
  <c r="BG212"/>
  <c r="BF212"/>
  <c r="T212"/>
  <c r="R212"/>
  <c r="P212"/>
  <c r="BI209"/>
  <c r="BH209"/>
  <c r="BG209"/>
  <c r="BF209"/>
  <c r="T209"/>
  <c r="R209"/>
  <c r="P209"/>
  <c r="BI205"/>
  <c r="BH205"/>
  <c r="BG205"/>
  <c r="BF205"/>
  <c r="T205"/>
  <c r="R205"/>
  <c r="P205"/>
  <c r="BI201"/>
  <c r="BH201"/>
  <c r="BG201"/>
  <c r="BF201"/>
  <c r="T201"/>
  <c r="R201"/>
  <c r="P201"/>
  <c r="BI197"/>
  <c r="BH197"/>
  <c r="BG197"/>
  <c r="BF197"/>
  <c r="T197"/>
  <c r="R197"/>
  <c r="P197"/>
  <c r="BI194"/>
  <c r="BH194"/>
  <c r="BG194"/>
  <c r="BF194"/>
  <c r="T194"/>
  <c r="R194"/>
  <c r="P194"/>
  <c r="BI190"/>
  <c r="BH190"/>
  <c r="BG190"/>
  <c r="BF190"/>
  <c r="T190"/>
  <c r="R190"/>
  <c r="P190"/>
  <c r="BI187"/>
  <c r="BH187"/>
  <c r="BG187"/>
  <c r="BF187"/>
  <c r="T187"/>
  <c r="R187"/>
  <c r="P187"/>
  <c r="BI183"/>
  <c r="BH183"/>
  <c r="BG183"/>
  <c r="BF183"/>
  <c r="T183"/>
  <c r="R183"/>
  <c r="P183"/>
  <c r="BI180"/>
  <c r="BH180"/>
  <c r="BG180"/>
  <c r="BF180"/>
  <c r="T180"/>
  <c r="R180"/>
  <c r="P180"/>
  <c r="BI176"/>
  <c r="BH176"/>
  <c r="BG176"/>
  <c r="BF176"/>
  <c r="T176"/>
  <c r="R176"/>
  <c r="P176"/>
  <c r="BI172"/>
  <c r="BH172"/>
  <c r="BG172"/>
  <c r="BF172"/>
  <c r="T172"/>
  <c r="R172"/>
  <c r="P172"/>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5"/>
  <c r="BH135"/>
  <c r="BG135"/>
  <c r="BF135"/>
  <c r="T135"/>
  <c r="R135"/>
  <c r="P135"/>
  <c r="BI130"/>
  <c r="BH130"/>
  <c r="BG130"/>
  <c r="BF130"/>
  <c r="T130"/>
  <c r="R130"/>
  <c r="P130"/>
  <c r="BI128"/>
  <c r="BH128"/>
  <c r="BG128"/>
  <c r="BF128"/>
  <c r="T128"/>
  <c r="R128"/>
  <c r="P128"/>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J91"/>
  <c r="J90"/>
  <c r="F90"/>
  <c r="F88"/>
  <c r="E86"/>
  <c r="J63"/>
  <c r="J62"/>
  <c r="F62"/>
  <c r="F60"/>
  <c r="E58"/>
  <c r="J22"/>
  <c r="E22"/>
  <c r="F91"/>
  <c r="J21"/>
  <c r="J16"/>
  <c r="J88"/>
  <c r="E7"/>
  <c r="E80"/>
  <c i="20" r="J41"/>
  <c r="J40"/>
  <c i="1" r="AY81"/>
  <c i="20" r="J39"/>
  <c i="1" r="AX81"/>
  <c i="20" r="BI94"/>
  <c r="BH94"/>
  <c r="BG94"/>
  <c r="BF94"/>
  <c r="T94"/>
  <c r="R94"/>
  <c r="P94"/>
  <c r="BI92"/>
  <c r="BH92"/>
  <c r="BG92"/>
  <c r="BF92"/>
  <c r="T92"/>
  <c r="R92"/>
  <c r="P92"/>
  <c r="J88"/>
  <c r="J87"/>
  <c r="F87"/>
  <c r="F85"/>
  <c r="E83"/>
  <c r="J63"/>
  <c r="J62"/>
  <c r="F62"/>
  <c r="F60"/>
  <c r="E58"/>
  <c r="J22"/>
  <c r="E22"/>
  <c r="F88"/>
  <c r="J21"/>
  <c r="J16"/>
  <c r="J85"/>
  <c r="E7"/>
  <c r="E77"/>
  <c i="19" r="J41"/>
  <c r="J40"/>
  <c i="1" r="AY80"/>
  <c i="19" r="J39"/>
  <c i="1" r="AX80"/>
  <c i="19" r="BI214"/>
  <c r="BH214"/>
  <c r="BG214"/>
  <c r="BF214"/>
  <c r="T214"/>
  <c r="R214"/>
  <c r="P214"/>
  <c r="BI210"/>
  <c r="BH210"/>
  <c r="BG210"/>
  <c r="BF210"/>
  <c r="T210"/>
  <c r="R210"/>
  <c r="P210"/>
  <c r="BI206"/>
  <c r="BH206"/>
  <c r="BG206"/>
  <c r="BF206"/>
  <c r="T206"/>
  <c r="R206"/>
  <c r="P206"/>
  <c r="BI202"/>
  <c r="BH202"/>
  <c r="BG202"/>
  <c r="BF202"/>
  <c r="T202"/>
  <c r="R202"/>
  <c r="P202"/>
  <c r="BI199"/>
  <c r="BH199"/>
  <c r="BG199"/>
  <c r="BF199"/>
  <c r="T199"/>
  <c r="R199"/>
  <c r="P199"/>
  <c r="BI195"/>
  <c r="BH195"/>
  <c r="BG195"/>
  <c r="BF195"/>
  <c r="T195"/>
  <c r="R195"/>
  <c r="P195"/>
  <c r="BI192"/>
  <c r="BH192"/>
  <c r="BG192"/>
  <c r="BF192"/>
  <c r="T192"/>
  <c r="R192"/>
  <c r="P192"/>
  <c r="BI188"/>
  <c r="BH188"/>
  <c r="BG188"/>
  <c r="BF188"/>
  <c r="T188"/>
  <c r="R188"/>
  <c r="P188"/>
  <c r="BI184"/>
  <c r="BH184"/>
  <c r="BG184"/>
  <c r="BF184"/>
  <c r="T184"/>
  <c r="R184"/>
  <c r="P184"/>
  <c r="BI179"/>
  <c r="BH179"/>
  <c r="BG179"/>
  <c r="BF179"/>
  <c r="T179"/>
  <c r="R179"/>
  <c r="P179"/>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5"/>
  <c r="BH135"/>
  <c r="BG135"/>
  <c r="BF135"/>
  <c r="T135"/>
  <c r="R135"/>
  <c r="P135"/>
  <c r="BI131"/>
  <c r="BH131"/>
  <c r="BG131"/>
  <c r="BF131"/>
  <c r="T131"/>
  <c r="R131"/>
  <c r="P131"/>
  <c r="BI128"/>
  <c r="BH128"/>
  <c r="BG128"/>
  <c r="BF128"/>
  <c r="T128"/>
  <c r="R128"/>
  <c r="P128"/>
  <c r="BI125"/>
  <c r="BH125"/>
  <c r="BG125"/>
  <c r="BF125"/>
  <c r="T125"/>
  <c r="R125"/>
  <c r="P125"/>
  <c r="BI121"/>
  <c r="BH121"/>
  <c r="BG121"/>
  <c r="BF121"/>
  <c r="T121"/>
  <c r="R121"/>
  <c r="P121"/>
  <c r="BI116"/>
  <c r="BH116"/>
  <c r="BG116"/>
  <c r="BF116"/>
  <c r="T116"/>
  <c r="R116"/>
  <c r="P116"/>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J91"/>
  <c r="J90"/>
  <c r="F90"/>
  <c r="F88"/>
  <c r="E86"/>
  <c r="J63"/>
  <c r="J62"/>
  <c r="F62"/>
  <c r="F60"/>
  <c r="E58"/>
  <c r="J22"/>
  <c r="E22"/>
  <c r="F91"/>
  <c r="J21"/>
  <c r="J16"/>
  <c r="J88"/>
  <c r="E7"/>
  <c r="E80"/>
  <c i="18" r="J41"/>
  <c r="J40"/>
  <c i="1" r="AY78"/>
  <c i="18" r="J39"/>
  <c i="1" r="AX78"/>
  <c i="18" r="BI128"/>
  <c r="BH128"/>
  <c r="BG128"/>
  <c r="BF128"/>
  <c r="T128"/>
  <c r="T127"/>
  <c r="R128"/>
  <c r="R127"/>
  <c r="P128"/>
  <c r="P127"/>
  <c r="BI124"/>
  <c r="BH124"/>
  <c r="BG124"/>
  <c r="BF124"/>
  <c r="T124"/>
  <c r="R124"/>
  <c r="P124"/>
  <c r="BI121"/>
  <c r="BH121"/>
  <c r="BG121"/>
  <c r="BF121"/>
  <c r="T121"/>
  <c r="R121"/>
  <c r="P121"/>
  <c r="BI117"/>
  <c r="BH117"/>
  <c r="BG117"/>
  <c r="BF117"/>
  <c r="T117"/>
  <c r="R117"/>
  <c r="P117"/>
  <c r="BI113"/>
  <c r="BH113"/>
  <c r="BG113"/>
  <c r="BF113"/>
  <c r="T113"/>
  <c r="R113"/>
  <c r="P113"/>
  <c r="BI109"/>
  <c r="BH109"/>
  <c r="BG109"/>
  <c r="BF109"/>
  <c r="T109"/>
  <c r="R109"/>
  <c r="P109"/>
  <c r="BI105"/>
  <c r="BH105"/>
  <c r="BG105"/>
  <c r="BF105"/>
  <c r="T105"/>
  <c r="R105"/>
  <c r="P105"/>
  <c r="BI104"/>
  <c r="BH104"/>
  <c r="BG104"/>
  <c r="BF104"/>
  <c r="T104"/>
  <c r="R104"/>
  <c r="P104"/>
  <c r="BI101"/>
  <c r="BH101"/>
  <c r="BG101"/>
  <c r="BF101"/>
  <c r="T101"/>
  <c r="R101"/>
  <c r="P101"/>
  <c r="BI98"/>
  <c r="BH98"/>
  <c r="BG98"/>
  <c r="BF98"/>
  <c r="T98"/>
  <c r="R98"/>
  <c r="P98"/>
  <c r="BI97"/>
  <c r="BH97"/>
  <c r="BG97"/>
  <c r="BF97"/>
  <c r="T97"/>
  <c r="R97"/>
  <c r="P97"/>
  <c r="BI95"/>
  <c r="BH95"/>
  <c r="BG95"/>
  <c r="BF95"/>
  <c r="T95"/>
  <c r="R95"/>
  <c r="P95"/>
  <c r="J91"/>
  <c r="J90"/>
  <c r="F90"/>
  <c r="F88"/>
  <c r="E86"/>
  <c r="J63"/>
  <c r="J62"/>
  <c r="F62"/>
  <c r="F60"/>
  <c r="E58"/>
  <c r="J22"/>
  <c r="E22"/>
  <c r="F91"/>
  <c r="J21"/>
  <c r="J16"/>
  <c r="J88"/>
  <c r="E7"/>
  <c r="E80"/>
  <c i="17" r="J41"/>
  <c r="J40"/>
  <c i="1" r="AY76"/>
  <c i="17" r="J39"/>
  <c i="1" r="AX76"/>
  <c i="17" r="BI92"/>
  <c r="BH92"/>
  <c r="BG92"/>
  <c r="BF92"/>
  <c r="T92"/>
  <c r="T91"/>
  <c r="R92"/>
  <c r="R91"/>
  <c r="P92"/>
  <c r="P91"/>
  <c i="1" r="AU76"/>
  <c i="17" r="J88"/>
  <c r="J87"/>
  <c r="F87"/>
  <c r="F85"/>
  <c r="E83"/>
  <c r="J63"/>
  <c r="J62"/>
  <c r="F62"/>
  <c r="F60"/>
  <c r="E58"/>
  <c r="J22"/>
  <c r="E22"/>
  <c r="F63"/>
  <c r="J21"/>
  <c r="J16"/>
  <c r="J85"/>
  <c r="E7"/>
  <c r="E77"/>
  <c i="16" r="J41"/>
  <c r="J40"/>
  <c i="1" r="AY75"/>
  <c i="16" r="J39"/>
  <c i="1" r="AX75"/>
  <c i="16" r="BI207"/>
  <c r="BH207"/>
  <c r="BG207"/>
  <c r="BF207"/>
  <c r="T207"/>
  <c r="R207"/>
  <c r="P207"/>
  <c r="BI203"/>
  <c r="BH203"/>
  <c r="BG203"/>
  <c r="BF203"/>
  <c r="T203"/>
  <c r="R203"/>
  <c r="P203"/>
  <c r="BI199"/>
  <c r="BH199"/>
  <c r="BG199"/>
  <c r="BF199"/>
  <c r="T199"/>
  <c r="R199"/>
  <c r="P199"/>
  <c r="BI195"/>
  <c r="BH195"/>
  <c r="BG195"/>
  <c r="BF195"/>
  <c r="T195"/>
  <c r="R195"/>
  <c r="P195"/>
  <c r="BI192"/>
  <c r="BH192"/>
  <c r="BG192"/>
  <c r="BF192"/>
  <c r="T192"/>
  <c r="R192"/>
  <c r="P192"/>
  <c r="BI188"/>
  <c r="BH188"/>
  <c r="BG188"/>
  <c r="BF188"/>
  <c r="T188"/>
  <c r="R188"/>
  <c r="P188"/>
  <c r="BI185"/>
  <c r="BH185"/>
  <c r="BG185"/>
  <c r="BF185"/>
  <c r="T185"/>
  <c r="R185"/>
  <c r="P185"/>
  <c r="BI181"/>
  <c r="BH181"/>
  <c r="BG181"/>
  <c r="BF181"/>
  <c r="T181"/>
  <c r="R181"/>
  <c r="P181"/>
  <c r="BI178"/>
  <c r="BH178"/>
  <c r="BG178"/>
  <c r="BF178"/>
  <c r="T178"/>
  <c r="R178"/>
  <c r="P178"/>
  <c r="BI176"/>
  <c r="BH176"/>
  <c r="BG176"/>
  <c r="BF176"/>
  <c r="T176"/>
  <c r="R176"/>
  <c r="P176"/>
  <c r="BI172"/>
  <c r="BH172"/>
  <c r="BG172"/>
  <c r="BF172"/>
  <c r="T172"/>
  <c r="R172"/>
  <c r="P172"/>
  <c r="BI168"/>
  <c r="BH168"/>
  <c r="BG168"/>
  <c r="BF168"/>
  <c r="T168"/>
  <c r="R168"/>
  <c r="P168"/>
  <c r="BI164"/>
  <c r="BH164"/>
  <c r="BG164"/>
  <c r="BF164"/>
  <c r="T164"/>
  <c r="R164"/>
  <c r="P164"/>
  <c r="BI161"/>
  <c r="BH161"/>
  <c r="BG161"/>
  <c r="BF161"/>
  <c r="T161"/>
  <c r="R161"/>
  <c r="P161"/>
  <c r="BI158"/>
  <c r="BH158"/>
  <c r="BG158"/>
  <c r="BF158"/>
  <c r="T158"/>
  <c r="R158"/>
  <c r="P158"/>
  <c r="BI156"/>
  <c r="BH156"/>
  <c r="BG156"/>
  <c r="BF156"/>
  <c r="T156"/>
  <c r="R156"/>
  <c r="P156"/>
  <c r="BI152"/>
  <c r="BH152"/>
  <c r="BG152"/>
  <c r="BF152"/>
  <c r="T152"/>
  <c r="R152"/>
  <c r="P152"/>
  <c r="BI149"/>
  <c r="BH149"/>
  <c r="BG149"/>
  <c r="BF149"/>
  <c r="T149"/>
  <c r="R149"/>
  <c r="P149"/>
  <c r="BI146"/>
  <c r="BH146"/>
  <c r="BG146"/>
  <c r="BF146"/>
  <c r="T146"/>
  <c r="R146"/>
  <c r="P146"/>
  <c r="BI143"/>
  <c r="BH143"/>
  <c r="BG143"/>
  <c r="BF143"/>
  <c r="T143"/>
  <c r="R143"/>
  <c r="P143"/>
  <c r="BI139"/>
  <c r="BH139"/>
  <c r="BG139"/>
  <c r="BF139"/>
  <c r="T139"/>
  <c r="R139"/>
  <c r="P139"/>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1"/>
  <c r="BH121"/>
  <c r="BG121"/>
  <c r="BF121"/>
  <c r="T121"/>
  <c r="R121"/>
  <c r="P121"/>
  <c r="BI117"/>
  <c r="BH117"/>
  <c r="BG117"/>
  <c r="BF117"/>
  <c r="T117"/>
  <c r="R117"/>
  <c r="P117"/>
  <c r="BI114"/>
  <c r="BH114"/>
  <c r="BG114"/>
  <c r="BF114"/>
  <c r="T114"/>
  <c r="R114"/>
  <c r="P114"/>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J91"/>
  <c r="J90"/>
  <c r="F90"/>
  <c r="F88"/>
  <c r="E86"/>
  <c r="J63"/>
  <c r="J62"/>
  <c r="F62"/>
  <c r="F60"/>
  <c r="E58"/>
  <c r="J22"/>
  <c r="E22"/>
  <c r="F63"/>
  <c r="J21"/>
  <c r="J16"/>
  <c r="J60"/>
  <c r="E7"/>
  <c r="E80"/>
  <c i="15" r="J41"/>
  <c r="J40"/>
  <c i="1" r="AY73"/>
  <c i="15" r="J39"/>
  <c i="1" r="AX73"/>
  <c i="15" r="BI98"/>
  <c r="BH98"/>
  <c r="BG98"/>
  <c r="BF98"/>
  <c r="T98"/>
  <c r="T97"/>
  <c r="R98"/>
  <c r="R97"/>
  <c r="P98"/>
  <c r="P97"/>
  <c r="BI95"/>
  <c r="BH95"/>
  <c r="BG95"/>
  <c r="BF95"/>
  <c r="T95"/>
  <c r="R95"/>
  <c r="P95"/>
  <c r="BI93"/>
  <c r="BH93"/>
  <c r="BG93"/>
  <c r="BF93"/>
  <c r="T93"/>
  <c r="T92"/>
  <c r="R93"/>
  <c r="R92"/>
  <c r="P93"/>
  <c r="P92"/>
  <c i="1" r="AU73"/>
  <c i="15" r="J89"/>
  <c r="J88"/>
  <c r="F88"/>
  <c r="F86"/>
  <c r="E84"/>
  <c r="J63"/>
  <c r="J62"/>
  <c r="F62"/>
  <c r="F60"/>
  <c r="E58"/>
  <c r="J22"/>
  <c r="E22"/>
  <c r="F89"/>
  <c r="J21"/>
  <c r="J16"/>
  <c r="J86"/>
  <c r="E7"/>
  <c r="E78"/>
  <c i="14" r="J41"/>
  <c r="J40"/>
  <c i="1" r="AY72"/>
  <c i="14" r="J39"/>
  <c i="1" r="AX72"/>
  <c i="14" r="BI234"/>
  <c r="BH234"/>
  <c r="BG234"/>
  <c r="BF234"/>
  <c r="T234"/>
  <c r="R234"/>
  <c r="P234"/>
  <c r="BI231"/>
  <c r="BH231"/>
  <c r="BG231"/>
  <c r="BF231"/>
  <c r="T231"/>
  <c r="R231"/>
  <c r="P231"/>
  <c r="BI228"/>
  <c r="BH228"/>
  <c r="BG228"/>
  <c r="BF228"/>
  <c r="T228"/>
  <c r="R228"/>
  <c r="P228"/>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4"/>
  <c r="BH204"/>
  <c r="BG204"/>
  <c r="BF204"/>
  <c r="T204"/>
  <c r="R204"/>
  <c r="P204"/>
  <c r="BI200"/>
  <c r="BH200"/>
  <c r="BG200"/>
  <c r="BF200"/>
  <c r="T200"/>
  <c r="R200"/>
  <c r="P200"/>
  <c r="BI196"/>
  <c r="BH196"/>
  <c r="BG196"/>
  <c r="BF196"/>
  <c r="T196"/>
  <c r="R196"/>
  <c r="P196"/>
  <c r="BI192"/>
  <c r="BH192"/>
  <c r="BG192"/>
  <c r="BF192"/>
  <c r="T192"/>
  <c r="R192"/>
  <c r="P192"/>
  <c r="BI189"/>
  <c r="BH189"/>
  <c r="BG189"/>
  <c r="BF189"/>
  <c r="T189"/>
  <c r="R189"/>
  <c r="P189"/>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0"/>
  <c r="BH160"/>
  <c r="BG160"/>
  <c r="BF160"/>
  <c r="T160"/>
  <c r="R160"/>
  <c r="P160"/>
  <c r="BI156"/>
  <c r="BH156"/>
  <c r="BG156"/>
  <c r="BF156"/>
  <c r="T156"/>
  <c r="R156"/>
  <c r="P156"/>
  <c r="BI152"/>
  <c r="BH152"/>
  <c r="BG152"/>
  <c r="BF152"/>
  <c r="T152"/>
  <c r="R152"/>
  <c r="P152"/>
  <c r="BI149"/>
  <c r="BH149"/>
  <c r="BG149"/>
  <c r="BF149"/>
  <c r="T149"/>
  <c r="R149"/>
  <c r="P149"/>
  <c r="BI145"/>
  <c r="BH145"/>
  <c r="BG145"/>
  <c r="BF145"/>
  <c r="T145"/>
  <c r="R145"/>
  <c r="P145"/>
  <c r="BI141"/>
  <c r="BH141"/>
  <c r="BG141"/>
  <c r="BF141"/>
  <c r="T141"/>
  <c r="R141"/>
  <c r="P141"/>
  <c r="BI137"/>
  <c r="BH137"/>
  <c r="BG137"/>
  <c r="BF137"/>
  <c r="T137"/>
  <c r="R137"/>
  <c r="P137"/>
  <c r="BI133"/>
  <c r="BH133"/>
  <c r="BG133"/>
  <c r="BF133"/>
  <c r="T133"/>
  <c r="R133"/>
  <c r="P133"/>
  <c r="BI130"/>
  <c r="BH130"/>
  <c r="BG130"/>
  <c r="BF130"/>
  <c r="T130"/>
  <c r="R130"/>
  <c r="P130"/>
  <c r="BI127"/>
  <c r="BH127"/>
  <c r="BG127"/>
  <c r="BF127"/>
  <c r="T127"/>
  <c r="R127"/>
  <c r="P127"/>
  <c r="BI123"/>
  <c r="BH123"/>
  <c r="BG123"/>
  <c r="BF123"/>
  <c r="T123"/>
  <c r="R123"/>
  <c r="P123"/>
  <c r="BI118"/>
  <c r="BH118"/>
  <c r="BG118"/>
  <c r="BF118"/>
  <c r="T118"/>
  <c r="R118"/>
  <c r="P118"/>
  <c r="BI115"/>
  <c r="BH115"/>
  <c r="BG115"/>
  <c r="BF115"/>
  <c r="T115"/>
  <c r="R115"/>
  <c r="P115"/>
  <c r="BI112"/>
  <c r="BH112"/>
  <c r="BG112"/>
  <c r="BF112"/>
  <c r="T112"/>
  <c r="R112"/>
  <c r="P112"/>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J91"/>
  <c r="J90"/>
  <c r="F90"/>
  <c r="F88"/>
  <c r="E86"/>
  <c r="J63"/>
  <c r="J62"/>
  <c r="F62"/>
  <c r="F60"/>
  <c r="E58"/>
  <c r="J22"/>
  <c r="E22"/>
  <c r="F91"/>
  <c r="J21"/>
  <c r="J16"/>
  <c r="J60"/>
  <c r="E7"/>
  <c r="E52"/>
  <c i="13" r="J41"/>
  <c r="J40"/>
  <c i="1" r="AY70"/>
  <c i="13" r="J39"/>
  <c i="1" r="AX70"/>
  <c i="13" r="BI92"/>
  <c r="BH92"/>
  <c r="BG92"/>
  <c r="BF92"/>
  <c r="T92"/>
  <c r="T91"/>
  <c r="R92"/>
  <c r="R91"/>
  <c r="P92"/>
  <c r="P91"/>
  <c i="1" r="AU70"/>
  <c i="13" r="J88"/>
  <c r="J87"/>
  <c r="F87"/>
  <c r="F85"/>
  <c r="E83"/>
  <c r="J63"/>
  <c r="J62"/>
  <c r="F62"/>
  <c r="F60"/>
  <c r="E58"/>
  <c r="J22"/>
  <c r="E22"/>
  <c r="F88"/>
  <c r="J21"/>
  <c r="J16"/>
  <c r="J85"/>
  <c r="E7"/>
  <c r="E77"/>
  <c i="12" r="J41"/>
  <c r="J40"/>
  <c i="1" r="AY69"/>
  <c i="12" r="J39"/>
  <c i="1" r="AX69"/>
  <c i="12" r="BI293"/>
  <c r="BH293"/>
  <c r="BG293"/>
  <c r="BF293"/>
  <c r="T293"/>
  <c r="R293"/>
  <c r="P293"/>
  <c r="BI289"/>
  <c r="BH289"/>
  <c r="BG289"/>
  <c r="BF289"/>
  <c r="T289"/>
  <c r="R289"/>
  <c r="P289"/>
  <c r="BI286"/>
  <c r="BH286"/>
  <c r="BG286"/>
  <c r="BF286"/>
  <c r="T286"/>
  <c r="R286"/>
  <c r="P286"/>
  <c r="BI282"/>
  <c r="BH282"/>
  <c r="BG282"/>
  <c r="BF282"/>
  <c r="T282"/>
  <c r="R282"/>
  <c r="P282"/>
  <c r="BI279"/>
  <c r="BH279"/>
  <c r="BG279"/>
  <c r="BF279"/>
  <c r="T279"/>
  <c r="R279"/>
  <c r="P279"/>
  <c r="BI276"/>
  <c r="BH276"/>
  <c r="BG276"/>
  <c r="BF276"/>
  <c r="T276"/>
  <c r="R276"/>
  <c r="P276"/>
  <c r="BI272"/>
  <c r="BH272"/>
  <c r="BG272"/>
  <c r="BF272"/>
  <c r="T272"/>
  <c r="R272"/>
  <c r="P272"/>
  <c r="BI269"/>
  <c r="BH269"/>
  <c r="BG269"/>
  <c r="BF269"/>
  <c r="T269"/>
  <c r="R269"/>
  <c r="P269"/>
  <c r="BI265"/>
  <c r="BH265"/>
  <c r="BG265"/>
  <c r="BF265"/>
  <c r="T265"/>
  <c r="R265"/>
  <c r="P265"/>
  <c r="BI262"/>
  <c r="BH262"/>
  <c r="BG262"/>
  <c r="BF262"/>
  <c r="T262"/>
  <c r="R262"/>
  <c r="P262"/>
  <c r="BI258"/>
  <c r="BH258"/>
  <c r="BG258"/>
  <c r="BF258"/>
  <c r="T258"/>
  <c r="R258"/>
  <c r="P258"/>
  <c r="BI255"/>
  <c r="BH255"/>
  <c r="BG255"/>
  <c r="BF255"/>
  <c r="T255"/>
  <c r="R255"/>
  <c r="P255"/>
  <c r="BI253"/>
  <c r="BH253"/>
  <c r="BG253"/>
  <c r="BF253"/>
  <c r="T253"/>
  <c r="R253"/>
  <c r="P253"/>
  <c r="BI250"/>
  <c r="BH250"/>
  <c r="BG250"/>
  <c r="BF250"/>
  <c r="T250"/>
  <c r="R250"/>
  <c r="P250"/>
  <c r="BI246"/>
  <c r="BH246"/>
  <c r="BG246"/>
  <c r="BF246"/>
  <c r="T246"/>
  <c r="R246"/>
  <c r="P246"/>
  <c r="BI242"/>
  <c r="BH242"/>
  <c r="BG242"/>
  <c r="BF242"/>
  <c r="T242"/>
  <c r="R242"/>
  <c r="P242"/>
  <c r="BI239"/>
  <c r="BH239"/>
  <c r="BG239"/>
  <c r="BF239"/>
  <c r="T239"/>
  <c r="R239"/>
  <c r="P239"/>
  <c r="BI236"/>
  <c r="BH236"/>
  <c r="BG236"/>
  <c r="BF236"/>
  <c r="T236"/>
  <c r="R236"/>
  <c r="P236"/>
  <c r="BI232"/>
  <c r="BH232"/>
  <c r="BG232"/>
  <c r="BF232"/>
  <c r="T232"/>
  <c r="R232"/>
  <c r="P232"/>
  <c r="BI228"/>
  <c r="BH228"/>
  <c r="BG228"/>
  <c r="BF228"/>
  <c r="T228"/>
  <c r="R228"/>
  <c r="P228"/>
  <c r="BI224"/>
  <c r="BH224"/>
  <c r="BG224"/>
  <c r="BF224"/>
  <c r="T224"/>
  <c r="R224"/>
  <c r="P224"/>
  <c r="BI221"/>
  <c r="BH221"/>
  <c r="BG221"/>
  <c r="BF221"/>
  <c r="T221"/>
  <c r="R221"/>
  <c r="P221"/>
  <c r="BI218"/>
  <c r="BH218"/>
  <c r="BG218"/>
  <c r="BF218"/>
  <c r="T218"/>
  <c r="R218"/>
  <c r="P218"/>
  <c r="BI214"/>
  <c r="BH214"/>
  <c r="BG214"/>
  <c r="BF214"/>
  <c r="T214"/>
  <c r="R214"/>
  <c r="P214"/>
  <c r="BI211"/>
  <c r="BH211"/>
  <c r="BG211"/>
  <c r="BF211"/>
  <c r="T211"/>
  <c r="R211"/>
  <c r="P211"/>
  <c r="BI207"/>
  <c r="BH207"/>
  <c r="BG207"/>
  <c r="BF207"/>
  <c r="T207"/>
  <c r="R207"/>
  <c r="P207"/>
  <c r="BI205"/>
  <c r="BH205"/>
  <c r="BG205"/>
  <c r="BF205"/>
  <c r="T205"/>
  <c r="R205"/>
  <c r="P205"/>
  <c r="BI203"/>
  <c r="BH203"/>
  <c r="BG203"/>
  <c r="BF203"/>
  <c r="T203"/>
  <c r="R203"/>
  <c r="P203"/>
  <c r="BI200"/>
  <c r="BH200"/>
  <c r="BG200"/>
  <c r="BF200"/>
  <c r="T200"/>
  <c r="R200"/>
  <c r="P200"/>
  <c r="BI197"/>
  <c r="BH197"/>
  <c r="BG197"/>
  <c r="BF197"/>
  <c r="T197"/>
  <c r="R197"/>
  <c r="P197"/>
  <c r="BI195"/>
  <c r="BH195"/>
  <c r="BG195"/>
  <c r="BF195"/>
  <c r="T195"/>
  <c r="R195"/>
  <c r="P195"/>
  <c r="BI192"/>
  <c r="BH192"/>
  <c r="BG192"/>
  <c r="BF192"/>
  <c r="T192"/>
  <c r="R192"/>
  <c r="P192"/>
  <c r="BI190"/>
  <c r="BH190"/>
  <c r="BG190"/>
  <c r="BF190"/>
  <c r="T190"/>
  <c r="R190"/>
  <c r="P190"/>
  <c r="BI187"/>
  <c r="BH187"/>
  <c r="BG187"/>
  <c r="BF187"/>
  <c r="T187"/>
  <c r="R187"/>
  <c r="P187"/>
  <c r="BI184"/>
  <c r="BH184"/>
  <c r="BG184"/>
  <c r="BF184"/>
  <c r="T184"/>
  <c r="R184"/>
  <c r="P184"/>
  <c r="BI180"/>
  <c r="BH180"/>
  <c r="BG180"/>
  <c r="BF180"/>
  <c r="T180"/>
  <c r="R180"/>
  <c r="P180"/>
  <c r="BI178"/>
  <c r="BH178"/>
  <c r="BG178"/>
  <c r="BF178"/>
  <c r="T178"/>
  <c r="R178"/>
  <c r="P178"/>
  <c r="BI174"/>
  <c r="BH174"/>
  <c r="BG174"/>
  <c r="BF174"/>
  <c r="T174"/>
  <c r="R174"/>
  <c r="P174"/>
  <c r="BI170"/>
  <c r="BH170"/>
  <c r="BG170"/>
  <c r="BF170"/>
  <c r="T170"/>
  <c r="R170"/>
  <c r="P170"/>
  <c r="BI166"/>
  <c r="BH166"/>
  <c r="BG166"/>
  <c r="BF166"/>
  <c r="T166"/>
  <c r="R166"/>
  <c r="P166"/>
  <c r="BI162"/>
  <c r="BH162"/>
  <c r="BG162"/>
  <c r="BF162"/>
  <c r="T162"/>
  <c r="R162"/>
  <c r="P162"/>
  <c r="BI158"/>
  <c r="BH158"/>
  <c r="BG158"/>
  <c r="BF158"/>
  <c r="T158"/>
  <c r="R158"/>
  <c r="P158"/>
  <c r="BI156"/>
  <c r="BH156"/>
  <c r="BG156"/>
  <c r="BF156"/>
  <c r="T156"/>
  <c r="R156"/>
  <c r="P156"/>
  <c r="BI153"/>
  <c r="BH153"/>
  <c r="BG153"/>
  <c r="BF153"/>
  <c r="T153"/>
  <c r="R153"/>
  <c r="P153"/>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4"/>
  <c r="BH134"/>
  <c r="BG134"/>
  <c r="BF134"/>
  <c r="T134"/>
  <c r="R134"/>
  <c r="P134"/>
  <c r="BI133"/>
  <c r="BH133"/>
  <c r="BG133"/>
  <c r="BF133"/>
  <c r="T133"/>
  <c r="R133"/>
  <c r="P133"/>
  <c r="BI131"/>
  <c r="BH131"/>
  <c r="BG131"/>
  <c r="BF131"/>
  <c r="T131"/>
  <c r="R131"/>
  <c r="P131"/>
  <c r="BI129"/>
  <c r="BH129"/>
  <c r="BG129"/>
  <c r="BF129"/>
  <c r="T129"/>
  <c r="R129"/>
  <c r="P129"/>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5"/>
  <c r="BH95"/>
  <c r="BG95"/>
  <c r="BF95"/>
  <c r="T95"/>
  <c r="R95"/>
  <c r="P95"/>
  <c r="J91"/>
  <c r="J90"/>
  <c r="F90"/>
  <c r="F88"/>
  <c r="E86"/>
  <c r="J63"/>
  <c r="J62"/>
  <c r="F62"/>
  <c r="F60"/>
  <c r="E58"/>
  <c r="J22"/>
  <c r="E22"/>
  <c r="F91"/>
  <c r="J21"/>
  <c r="J16"/>
  <c r="J88"/>
  <c r="E7"/>
  <c r="E80"/>
  <c i="11" r="J39"/>
  <c r="J38"/>
  <c i="1" r="AY66"/>
  <c i="11" r="J37"/>
  <c i="1" r="AX66"/>
  <c i="11" r="BI101"/>
  <c r="BH101"/>
  <c r="BG101"/>
  <c r="BF101"/>
  <c r="T101"/>
  <c r="R101"/>
  <c r="P101"/>
  <c r="BI100"/>
  <c r="BH100"/>
  <c r="BG100"/>
  <c r="BF100"/>
  <c r="T100"/>
  <c r="R100"/>
  <c r="P100"/>
  <c r="BI99"/>
  <c r="BH99"/>
  <c r="BG99"/>
  <c r="BF99"/>
  <c r="T99"/>
  <c r="R99"/>
  <c r="P99"/>
  <c r="BI96"/>
  <c r="BH96"/>
  <c r="BG96"/>
  <c r="BF96"/>
  <c r="T96"/>
  <c r="R96"/>
  <c r="P96"/>
  <c r="BI94"/>
  <c r="BH94"/>
  <c r="BG94"/>
  <c r="BF94"/>
  <c r="T94"/>
  <c r="R94"/>
  <c r="P94"/>
  <c r="BI91"/>
  <c r="BH91"/>
  <c r="BG91"/>
  <c r="BF91"/>
  <c r="T91"/>
  <c r="R91"/>
  <c r="P91"/>
  <c r="BI88"/>
  <c r="BH88"/>
  <c r="BG88"/>
  <c r="BF88"/>
  <c r="T88"/>
  <c r="R88"/>
  <c r="P88"/>
  <c r="BI86"/>
  <c r="BH86"/>
  <c r="BG86"/>
  <c r="BF86"/>
  <c r="T86"/>
  <c r="R86"/>
  <c r="P86"/>
  <c r="F79"/>
  <c r="E77"/>
  <c r="F56"/>
  <c r="E54"/>
  <c r="J26"/>
  <c r="E26"/>
  <c r="J82"/>
  <c r="J25"/>
  <c r="J23"/>
  <c r="E23"/>
  <c r="J58"/>
  <c r="J22"/>
  <c r="J20"/>
  <c r="E20"/>
  <c r="F82"/>
  <c r="J19"/>
  <c r="J17"/>
  <c r="E17"/>
  <c r="F58"/>
  <c r="J16"/>
  <c r="J14"/>
  <c r="J79"/>
  <c r="E7"/>
  <c r="E73"/>
  <c i="10" r="J39"/>
  <c r="J38"/>
  <c i="1" r="AY65"/>
  <c i="10" r="J37"/>
  <c i="1" r="AX65"/>
  <c i="10" r="BI121"/>
  <c r="BH121"/>
  <c r="BG121"/>
  <c r="BF121"/>
  <c r="T121"/>
  <c r="R121"/>
  <c r="P121"/>
  <c r="BI120"/>
  <c r="BH120"/>
  <c r="BG120"/>
  <c r="BF120"/>
  <c r="T120"/>
  <c r="R120"/>
  <c r="P120"/>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F81"/>
  <c r="E79"/>
  <c r="F56"/>
  <c r="E54"/>
  <c r="J26"/>
  <c r="E26"/>
  <c r="J59"/>
  <c r="J25"/>
  <c r="J23"/>
  <c r="E23"/>
  <c r="J83"/>
  <c r="J22"/>
  <c r="J20"/>
  <c r="E20"/>
  <c r="F84"/>
  <c r="J19"/>
  <c r="J17"/>
  <c r="E17"/>
  <c r="F83"/>
  <c r="J16"/>
  <c r="J14"/>
  <c r="J81"/>
  <c r="E7"/>
  <c r="E50"/>
  <c i="9" r="J39"/>
  <c r="J38"/>
  <c i="1" r="AY64"/>
  <c i="9" r="J37"/>
  <c i="1" r="AX64"/>
  <c i="9" r="BI125"/>
  <c r="BH125"/>
  <c r="BG125"/>
  <c r="BF125"/>
  <c r="T125"/>
  <c r="R125"/>
  <c r="P125"/>
  <c r="BI124"/>
  <c r="BH124"/>
  <c r="BG124"/>
  <c r="BF124"/>
  <c r="T124"/>
  <c r="R124"/>
  <c r="P124"/>
  <c r="BI122"/>
  <c r="BH122"/>
  <c r="BG122"/>
  <c r="BF122"/>
  <c r="T122"/>
  <c r="R122"/>
  <c r="P122"/>
  <c r="BI120"/>
  <c r="BH120"/>
  <c r="BG120"/>
  <c r="BF120"/>
  <c r="T120"/>
  <c r="R120"/>
  <c r="P120"/>
  <c r="BI119"/>
  <c r="BH119"/>
  <c r="BG119"/>
  <c r="BF119"/>
  <c r="T119"/>
  <c r="R119"/>
  <c r="P119"/>
  <c r="BI117"/>
  <c r="BH117"/>
  <c r="BG117"/>
  <c r="BF117"/>
  <c r="T117"/>
  <c r="R117"/>
  <c r="P117"/>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3"/>
  <c r="BH93"/>
  <c r="BG93"/>
  <c r="BF93"/>
  <c r="T93"/>
  <c r="R93"/>
  <c r="P93"/>
  <c r="BI91"/>
  <c r="BH91"/>
  <c r="BG91"/>
  <c r="BF91"/>
  <c r="T91"/>
  <c r="R91"/>
  <c r="P91"/>
  <c r="F82"/>
  <c r="E80"/>
  <c r="F56"/>
  <c r="E54"/>
  <c r="J26"/>
  <c r="E26"/>
  <c r="J59"/>
  <c r="J25"/>
  <c r="J23"/>
  <c r="E23"/>
  <c r="J84"/>
  <c r="J22"/>
  <c r="J20"/>
  <c r="E20"/>
  <c r="F59"/>
  <c r="J19"/>
  <c r="J17"/>
  <c r="E17"/>
  <c r="F84"/>
  <c r="J16"/>
  <c r="J14"/>
  <c r="J56"/>
  <c r="E7"/>
  <c r="E50"/>
  <c i="8" r="J39"/>
  <c r="J38"/>
  <c i="1" r="AY63"/>
  <c i="8" r="J37"/>
  <c i="1" r="AX63"/>
  <c i="8"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0"/>
  <c r="E78"/>
  <c r="F56"/>
  <c r="E54"/>
  <c r="J26"/>
  <c r="E26"/>
  <c r="J59"/>
  <c r="J25"/>
  <c r="J23"/>
  <c r="E23"/>
  <c r="J82"/>
  <c r="J22"/>
  <c r="J20"/>
  <c r="E20"/>
  <c r="F59"/>
  <c r="J19"/>
  <c r="J17"/>
  <c r="E17"/>
  <c r="F58"/>
  <c r="J16"/>
  <c r="J14"/>
  <c r="J56"/>
  <c r="E7"/>
  <c r="E50"/>
  <c i="7" r="J41"/>
  <c r="J40"/>
  <c i="1" r="AY62"/>
  <c i="7" r="J39"/>
  <c i="1" r="AX62"/>
  <c i="7"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F86"/>
  <c r="E84"/>
  <c r="F60"/>
  <c r="E58"/>
  <c r="J28"/>
  <c r="E28"/>
  <c r="J63"/>
  <c r="J27"/>
  <c r="J25"/>
  <c r="E25"/>
  <c r="J88"/>
  <c r="J24"/>
  <c r="J22"/>
  <c r="E22"/>
  <c r="F63"/>
  <c r="J21"/>
  <c r="J19"/>
  <c r="E19"/>
  <c r="F88"/>
  <c r="J18"/>
  <c r="J16"/>
  <c r="J86"/>
  <c r="E7"/>
  <c r="E52"/>
  <c i="6" r="J41"/>
  <c r="J40"/>
  <c i="1" r="AY61"/>
  <c i="6" r="J39"/>
  <c i="1" r="AX61"/>
  <c i="6"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F86"/>
  <c r="E84"/>
  <c r="F60"/>
  <c r="E58"/>
  <c r="J28"/>
  <c r="E28"/>
  <c r="J63"/>
  <c r="J27"/>
  <c r="J25"/>
  <c r="E25"/>
  <c r="J88"/>
  <c r="J24"/>
  <c r="J22"/>
  <c r="E22"/>
  <c r="F89"/>
  <c r="J21"/>
  <c r="J19"/>
  <c r="E19"/>
  <c r="F62"/>
  <c r="J18"/>
  <c r="J16"/>
  <c r="J86"/>
  <c r="E7"/>
  <c r="E78"/>
  <c i="5" r="J41"/>
  <c r="J40"/>
  <c i="1" r="AY60"/>
  <c i="5" r="J39"/>
  <c i="1" r="AX60"/>
  <c i="5"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7"/>
  <c r="BH107"/>
  <c r="BG107"/>
  <c r="BF107"/>
  <c r="T107"/>
  <c r="R107"/>
  <c r="P107"/>
  <c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F86"/>
  <c r="E84"/>
  <c r="F60"/>
  <c r="E58"/>
  <c r="J28"/>
  <c r="E28"/>
  <c r="J63"/>
  <c r="J27"/>
  <c r="J25"/>
  <c r="E25"/>
  <c r="J62"/>
  <c r="J24"/>
  <c r="J22"/>
  <c r="E22"/>
  <c r="F89"/>
  <c r="J21"/>
  <c r="J19"/>
  <c r="E19"/>
  <c r="F62"/>
  <c r="J18"/>
  <c r="J16"/>
  <c r="J86"/>
  <c r="E7"/>
  <c r="E52"/>
  <c i="4" r="J41"/>
  <c r="J40"/>
  <c i="1" r="AY59"/>
  <c i="4" r="J39"/>
  <c i="1" r="AX59"/>
  <c i="4" r="BI96"/>
  <c r="BH96"/>
  <c r="BG96"/>
  <c r="BF96"/>
  <c r="T96"/>
  <c r="R96"/>
  <c r="P96"/>
  <c r="BI94"/>
  <c r="BH94"/>
  <c r="BG94"/>
  <c r="BF94"/>
  <c r="T94"/>
  <c r="R94"/>
  <c r="P94"/>
  <c r="F86"/>
  <c r="E84"/>
  <c r="F60"/>
  <c r="E58"/>
  <c r="J28"/>
  <c r="E28"/>
  <c r="J89"/>
  <c r="J27"/>
  <c r="J25"/>
  <c r="E25"/>
  <c r="J88"/>
  <c r="J24"/>
  <c r="J22"/>
  <c r="E22"/>
  <c r="F89"/>
  <c r="J21"/>
  <c r="J19"/>
  <c r="E19"/>
  <c r="F88"/>
  <c r="J18"/>
  <c r="J16"/>
  <c r="J86"/>
  <c r="E7"/>
  <c r="E78"/>
  <c i="3" r="J39"/>
  <c r="J38"/>
  <c i="1" r="AY57"/>
  <c i="3" r="J37"/>
  <c i="1" r="AX57"/>
  <c i="3" r="BI393"/>
  <c r="BH393"/>
  <c r="BG393"/>
  <c r="BF393"/>
  <c r="T393"/>
  <c r="R393"/>
  <c r="P393"/>
  <c r="BI392"/>
  <c r="BH392"/>
  <c r="BG392"/>
  <c r="BF392"/>
  <c r="T392"/>
  <c r="R392"/>
  <c r="P392"/>
  <c r="BI391"/>
  <c r="BH391"/>
  <c r="BG391"/>
  <c r="BF391"/>
  <c r="T391"/>
  <c r="R391"/>
  <c r="P391"/>
  <c r="BI389"/>
  <c r="BH389"/>
  <c r="BG389"/>
  <c r="BF389"/>
  <c r="T389"/>
  <c r="R389"/>
  <c r="P389"/>
  <c r="BI387"/>
  <c r="BH387"/>
  <c r="BG387"/>
  <c r="BF387"/>
  <c r="T387"/>
  <c r="R387"/>
  <c r="P387"/>
  <c r="BI384"/>
  <c r="BH384"/>
  <c r="BG384"/>
  <c r="BF384"/>
  <c r="T384"/>
  <c r="R384"/>
  <c r="P384"/>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6"/>
  <c r="BH276"/>
  <c r="BG276"/>
  <c r="BF276"/>
  <c r="T276"/>
  <c r="R276"/>
  <c r="P276"/>
  <c r="BI275"/>
  <c r="BH275"/>
  <c r="BG275"/>
  <c r="BF275"/>
  <c r="T275"/>
  <c r="R275"/>
  <c r="P275"/>
  <c r="BI274"/>
  <c r="BH274"/>
  <c r="BG274"/>
  <c r="BF274"/>
  <c r="T274"/>
  <c r="R274"/>
  <c r="P274"/>
  <c r="BI272"/>
  <c r="BH272"/>
  <c r="BG272"/>
  <c r="BF272"/>
  <c r="T272"/>
  <c r="R272"/>
  <c r="P272"/>
  <c r="BI271"/>
  <c r="BH271"/>
  <c r="BG271"/>
  <c r="BF271"/>
  <c r="T271"/>
  <c r="R271"/>
  <c r="P271"/>
  <c r="BI270"/>
  <c r="BH270"/>
  <c r="BG270"/>
  <c r="BF270"/>
  <c r="T270"/>
  <c r="R270"/>
  <c r="P270"/>
  <c r="BI268"/>
  <c r="BH268"/>
  <c r="BG268"/>
  <c r="BF268"/>
  <c r="T268"/>
  <c r="R268"/>
  <c r="P268"/>
  <c r="BI267"/>
  <c r="BH267"/>
  <c r="BG267"/>
  <c r="BF267"/>
  <c r="T267"/>
  <c r="R267"/>
  <c r="P267"/>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4"/>
  <c r="BH254"/>
  <c r="BG254"/>
  <c r="BF254"/>
  <c r="T254"/>
  <c r="R254"/>
  <c r="P254"/>
  <c r="BI253"/>
  <c r="BH253"/>
  <c r="BG253"/>
  <c r="BF253"/>
  <c r="T253"/>
  <c r="R253"/>
  <c r="P253"/>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F87"/>
  <c r="E85"/>
  <c r="F56"/>
  <c r="E54"/>
  <c r="J26"/>
  <c r="E26"/>
  <c r="J90"/>
  <c r="J25"/>
  <c r="J23"/>
  <c r="E23"/>
  <c r="J58"/>
  <c r="J22"/>
  <c r="J20"/>
  <c r="E20"/>
  <c r="F90"/>
  <c r="J19"/>
  <c r="J17"/>
  <c r="E17"/>
  <c r="F89"/>
  <c r="J16"/>
  <c r="J14"/>
  <c r="J87"/>
  <c r="E7"/>
  <c r="E50"/>
  <c i="2" r="J39"/>
  <c r="J38"/>
  <c i="1" r="AY56"/>
  <c i="2" r="J37"/>
  <c i="1" r="AX56"/>
  <c i="2"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0"/>
  <c r="E78"/>
  <c r="F56"/>
  <c r="E54"/>
  <c r="J26"/>
  <c r="E26"/>
  <c r="J59"/>
  <c r="J25"/>
  <c r="J23"/>
  <c r="E23"/>
  <c r="J82"/>
  <c r="J22"/>
  <c r="J20"/>
  <c r="E20"/>
  <c r="F83"/>
  <c r="J19"/>
  <c r="J17"/>
  <c r="E17"/>
  <c r="F82"/>
  <c r="J16"/>
  <c r="J14"/>
  <c r="J56"/>
  <c r="E7"/>
  <c r="E74"/>
  <c i="1" r="L50"/>
  <c r="AM50"/>
  <c r="AM49"/>
  <c r="L49"/>
  <c r="AM47"/>
  <c r="L47"/>
  <c r="L45"/>
  <c r="L44"/>
  <c i="16" r="J203"/>
  <c r="BK185"/>
  <c r="BK152"/>
  <c r="J143"/>
  <c r="BK125"/>
  <c r="J103"/>
  <c i="14" r="J225"/>
  <c r="J179"/>
  <c r="BK164"/>
  <c r="BK145"/>
  <c r="J98"/>
  <c i="12" r="J272"/>
  <c r="J262"/>
  <c r="BK253"/>
  <c r="BK232"/>
  <c r="J192"/>
  <c r="J180"/>
  <c r="BK166"/>
  <c r="J143"/>
  <c r="BK134"/>
  <c r="BK124"/>
  <c r="J106"/>
  <c r="BK101"/>
  <c i="10" r="BK114"/>
  <c r="J96"/>
  <c i="9" r="J117"/>
  <c r="BK96"/>
  <c r="J91"/>
  <c i="8" r="BK107"/>
  <c r="BK99"/>
  <c r="J88"/>
  <c i="7" r="BK98"/>
  <c i="6" r="BK102"/>
  <c i="5" r="BK120"/>
  <c r="J110"/>
  <c i="4" r="J94"/>
  <c i="3" r="J380"/>
  <c r="J376"/>
  <c r="BK369"/>
  <c r="J365"/>
  <c r="J354"/>
  <c r="J341"/>
  <c r="J334"/>
  <c r="BK325"/>
  <c r="BK322"/>
  <c r="BK309"/>
  <c r="BK304"/>
  <c r="J300"/>
  <c r="BK295"/>
  <c r="BK290"/>
  <c r="J281"/>
  <c r="J271"/>
  <c r="J258"/>
  <c r="J251"/>
  <c r="J248"/>
  <c r="BK237"/>
  <c r="BK232"/>
  <c r="J225"/>
  <c r="BK215"/>
  <c r="BK208"/>
  <c r="J199"/>
  <c r="J192"/>
  <c r="BK174"/>
  <c r="BK166"/>
  <c r="J160"/>
  <c r="BK139"/>
  <c r="BK129"/>
  <c r="BK118"/>
  <c r="BK113"/>
  <c r="BK103"/>
  <c i="2" r="BK108"/>
  <c r="BK102"/>
  <c r="J92"/>
  <c i="1" r="AS82"/>
  <c i="27" r="BK115"/>
  <c r="BK111"/>
  <c r="J109"/>
  <c r="BK103"/>
  <c r="BK101"/>
  <c r="BK98"/>
  <c r="BK96"/>
  <c r="BK95"/>
  <c r="J94"/>
  <c i="26" r="BK178"/>
  <c r="J176"/>
  <c r="J174"/>
  <c r="BK171"/>
  <c r="BK170"/>
  <c r="BK168"/>
  <c r="BK166"/>
  <c r="BK163"/>
  <c r="BK160"/>
  <c r="BK157"/>
  <c r="BK154"/>
  <c r="J153"/>
  <c r="J150"/>
  <c r="J146"/>
  <c r="J143"/>
  <c r="J141"/>
  <c r="BK136"/>
  <c r="J132"/>
  <c r="J128"/>
  <c r="BK126"/>
  <c r="BK123"/>
  <c r="BK121"/>
  <c r="BK119"/>
  <c r="J117"/>
  <c r="BK115"/>
  <c r="BK113"/>
  <c r="BK111"/>
  <c r="BK109"/>
  <c r="BK107"/>
  <c r="BK105"/>
  <c r="BK103"/>
  <c r="J99"/>
  <c r="BK97"/>
  <c r="BK94"/>
  <c r="BK90"/>
  <c r="J88"/>
  <c i="25" r="J96"/>
  <c r="J93"/>
  <c r="J91"/>
  <c i="24" r="BK92"/>
  <c i="23" r="J177"/>
  <c r="BK166"/>
  <c r="J160"/>
  <c r="J152"/>
  <c r="J146"/>
  <c r="J142"/>
  <c r="J138"/>
  <c r="J132"/>
  <c r="J125"/>
  <c r="J119"/>
  <c r="J112"/>
  <c r="J105"/>
  <c r="BK101"/>
  <c r="J97"/>
  <c i="22" r="J94"/>
  <c i="21" r="J224"/>
  <c r="J216"/>
  <c r="J209"/>
  <c r="J197"/>
  <c r="BK190"/>
  <c r="BK183"/>
  <c r="BK176"/>
  <c r="BK168"/>
  <c r="BK162"/>
  <c r="J159"/>
  <c r="J153"/>
  <c r="J147"/>
  <c r="J139"/>
  <c r="J130"/>
  <c r="J126"/>
  <c r="BK122"/>
  <c r="BK120"/>
  <c r="BK117"/>
  <c r="J113"/>
  <c r="J109"/>
  <c r="J105"/>
  <c r="J103"/>
  <c r="J99"/>
  <c r="J97"/>
  <c i="20" r="BK94"/>
  <c i="19" r="BK210"/>
  <c r="BK202"/>
  <c r="BK195"/>
  <c r="BK188"/>
  <c r="BK179"/>
  <c r="BK173"/>
  <c r="BK169"/>
  <c r="J167"/>
  <c r="BK160"/>
  <c r="BK154"/>
  <c r="BK148"/>
  <c r="BK142"/>
  <c r="BK135"/>
  <c r="BK128"/>
  <c r="BK121"/>
  <c r="BK113"/>
  <c r="BK109"/>
  <c r="BK105"/>
  <c r="J103"/>
  <c r="J99"/>
  <c r="BK95"/>
  <c i="18" r="BK124"/>
  <c r="BK117"/>
  <c r="BK109"/>
  <c r="BK104"/>
  <c r="BK98"/>
  <c r="J97"/>
  <c i="16" r="BK203"/>
  <c r="J185"/>
  <c r="J168"/>
  <c r="BK158"/>
  <c r="BK143"/>
  <c r="BK131"/>
  <c r="BK107"/>
  <c r="J99"/>
  <c i="15" r="BK93"/>
  <c i="14" r="J196"/>
  <c r="J176"/>
  <c r="J127"/>
  <c i="13" r="J92"/>
  <c i="12" r="BK246"/>
  <c r="J207"/>
  <c r="BK192"/>
  <c r="BK156"/>
  <c r="BK139"/>
  <c r="BK129"/>
  <c r="J115"/>
  <c r="J112"/>
  <c r="J108"/>
  <c i="11" r="J91"/>
  <c i="10" r="BK116"/>
  <c r="BK102"/>
  <c i="9" r="J120"/>
  <c r="J108"/>
  <c r="BK94"/>
  <c i="8" r="BK106"/>
  <c r="J102"/>
  <c r="BK94"/>
  <c r="J90"/>
  <c i="7" r="BK104"/>
  <c i="6" r="J102"/>
  <c i="5" r="BK107"/>
  <c r="BK94"/>
  <c i="3" r="BK379"/>
  <c r="BK365"/>
  <c r="BK360"/>
  <c r="BK355"/>
  <c r="BK344"/>
  <c r="BK336"/>
  <c r="BK331"/>
  <c r="BK318"/>
  <c r="J307"/>
  <c r="J298"/>
  <c r="J290"/>
  <c r="BK282"/>
  <c r="BK268"/>
  <c r="BK261"/>
  <c r="BK250"/>
  <c r="BK240"/>
  <c r="BK230"/>
  <c r="BK222"/>
  <c r="J214"/>
  <c r="BK201"/>
  <c r="BK190"/>
  <c r="BK184"/>
  <c r="J176"/>
  <c r="BK163"/>
  <c r="J150"/>
  <c r="BK140"/>
  <c r="BK133"/>
  <c r="BK125"/>
  <c r="BK116"/>
  <c r="BK108"/>
  <c r="BK98"/>
  <c i="2" r="BK104"/>
  <c r="BK101"/>
  <c r="BK88"/>
  <c i="28" r="BK98"/>
  <c i="16" r="J199"/>
  <c r="J195"/>
  <c r="BK188"/>
  <c r="BK164"/>
  <c r="J146"/>
  <c r="J134"/>
  <c r="J107"/>
  <c i="15" r="J93"/>
  <c i="14" r="BK228"/>
  <c r="BK189"/>
  <c r="BK160"/>
  <c r="J107"/>
  <c i="12" r="BK293"/>
  <c r="J289"/>
  <c r="J253"/>
  <c r="J232"/>
  <c r="J214"/>
  <c r="BK195"/>
  <c r="J153"/>
  <c r="BK143"/>
  <c r="J118"/>
  <c r="J114"/>
  <c r="BK106"/>
  <c r="J100"/>
  <c i="11" r="BK99"/>
  <c i="10" r="J120"/>
  <c r="J112"/>
  <c r="BK100"/>
  <c i="9" r="J122"/>
  <c r="J111"/>
  <c i="8" r="BK113"/>
  <c r="J107"/>
  <c r="BK100"/>
  <c r="J92"/>
  <c i="7" r="BK100"/>
  <c i="6" r="J114"/>
  <c r="J106"/>
  <c i="5" r="J118"/>
  <c i="4" r="BK94"/>
  <c i="3" r="BK392"/>
  <c r="BK389"/>
  <c r="BK381"/>
  <c r="J370"/>
  <c r="J362"/>
  <c r="J357"/>
  <c r="BK351"/>
  <c r="J344"/>
  <c r="BK330"/>
  <c r="BK320"/>
  <c r="BK313"/>
  <c r="J305"/>
  <c r="BK296"/>
  <c r="J285"/>
  <c r="J265"/>
  <c r="BK259"/>
  <c r="BK247"/>
  <c r="J239"/>
  <c r="J229"/>
  <c r="J223"/>
  <c r="J210"/>
  <c r="J193"/>
  <c r="J178"/>
  <c r="BK172"/>
  <c r="J170"/>
  <c r="BK161"/>
  <c r="BK154"/>
  <c r="BK150"/>
  <c r="BK141"/>
  <c r="J137"/>
  <c r="J132"/>
  <c r="J125"/>
  <c r="J120"/>
  <c r="BK115"/>
  <c r="BK100"/>
  <c i="2" r="J109"/>
  <c r="BK100"/>
  <c r="BK90"/>
  <c i="16" r="J207"/>
  <c i="14" r="J221"/>
  <c r="BK209"/>
  <c r="BK192"/>
  <c r="BK167"/>
  <c r="J145"/>
  <c r="BK127"/>
  <c r="BK115"/>
  <c i="12" r="J269"/>
  <c r="J255"/>
  <c r="BK221"/>
  <c r="J203"/>
  <c r="BK180"/>
  <c r="BK148"/>
  <c r="J141"/>
  <c r="J120"/>
  <c r="J110"/>
  <c i="11" r="J99"/>
  <c r="BK86"/>
  <c i="10" r="BK113"/>
  <c r="J100"/>
  <c i="9" r="BK125"/>
  <c r="BK117"/>
  <c r="BK108"/>
  <c r="BK98"/>
  <c i="8" r="BK108"/>
  <c r="J100"/>
  <c r="BK92"/>
  <c i="7" r="J100"/>
  <c i="6" r="BK108"/>
  <c r="J96"/>
  <c i="5" r="J107"/>
  <c r="J94"/>
  <c i="3" r="J375"/>
  <c r="BK350"/>
  <c r="J343"/>
  <c r="J339"/>
  <c r="J328"/>
  <c r="J324"/>
  <c r="BK316"/>
  <c r="BK310"/>
  <c r="BK299"/>
  <c r="BK293"/>
  <c r="J286"/>
  <c r="BK279"/>
  <c r="BK264"/>
  <c r="BK254"/>
  <c r="BK244"/>
  <c r="BK233"/>
  <c r="J226"/>
  <c r="J216"/>
  <c r="BK205"/>
  <c r="J190"/>
  <c r="J184"/>
  <c r="J167"/>
  <c r="BK162"/>
  <c r="BK156"/>
  <c r="J147"/>
  <c r="J141"/>
  <c r="BK131"/>
  <c r="BK122"/>
  <c r="J111"/>
  <c r="BK99"/>
  <c i="2" r="BK111"/>
  <c r="J100"/>
  <c r="BK96"/>
  <c r="BK93"/>
  <c i="1" r="AS85"/>
  <c i="17" r="J38"/>
  <c i="1" r="AW76"/>
  <c i="17" r="F39"/>
  <c i="1" r="BB76"/>
  <c i="13" r="J38"/>
  <c i="1" r="AW70"/>
  <c i="28" r="J93"/>
  <c i="16" r="J178"/>
  <c r="BK149"/>
  <c r="BK134"/>
  <c r="J121"/>
  <c r="J101"/>
  <c i="14" r="J231"/>
  <c r="BK182"/>
  <c r="BK152"/>
  <c r="J130"/>
  <c r="BK101"/>
  <c i="12" r="BK276"/>
  <c r="BK258"/>
  <c r="BK236"/>
  <c r="J195"/>
  <c r="J187"/>
  <c r="J174"/>
  <c r="BK145"/>
  <c r="J131"/>
  <c r="BK122"/>
  <c r="J105"/>
  <c r="BK100"/>
  <c i="10" r="BK112"/>
  <c r="BK90"/>
  <c i="9" r="BK112"/>
  <c r="J93"/>
  <c i="8" r="BK110"/>
  <c r="BK102"/>
  <c r="J96"/>
  <c i="7" r="J104"/>
  <c i="6" r="J116"/>
  <c r="BK96"/>
  <c i="5" r="J112"/>
  <c i="4" r="BK96"/>
  <c i="3" r="BK382"/>
  <c r="J374"/>
  <c r="BK370"/>
  <c r="BK366"/>
  <c r="BK357"/>
  <c r="J347"/>
  <c r="BK335"/>
  <c r="BK332"/>
  <c r="BK314"/>
  <c r="J308"/>
  <c r="J302"/>
  <c r="J296"/>
  <c r="J287"/>
  <c r="J284"/>
  <c r="BK272"/>
  <c r="BK265"/>
  <c r="J254"/>
  <c r="J246"/>
  <c r="J235"/>
  <c r="BK229"/>
  <c r="BK213"/>
  <c r="BK209"/>
  <c r="BK194"/>
  <c r="BK182"/>
  <c r="BK170"/>
  <c r="J165"/>
  <c r="BK148"/>
  <c r="BK138"/>
  <c r="BK124"/>
  <c r="J116"/>
  <c r="J104"/>
  <c i="2" r="BK105"/>
  <c r="J101"/>
  <c r="J95"/>
  <c r="BK89"/>
  <c i="28" r="J97"/>
  <c r="J96"/>
  <c r="J95"/>
  <c r="BK93"/>
  <c r="BK90"/>
  <c i="27" r="J119"/>
  <c r="BK116"/>
  <c r="J113"/>
  <c r="BK109"/>
  <c r="BK105"/>
  <c r="J104"/>
  <c r="J102"/>
  <c r="J99"/>
  <c r="J97"/>
  <c r="J95"/>
  <c r="BK92"/>
  <c r="J90"/>
  <c i="26" r="BK177"/>
  <c r="BK174"/>
  <c r="BK172"/>
  <c r="BK169"/>
  <c r="J167"/>
  <c r="J165"/>
  <c r="J162"/>
  <c r="J159"/>
  <c r="J155"/>
  <c r="BK152"/>
  <c r="BK148"/>
  <c r="BK143"/>
  <c r="BK138"/>
  <c r="BK134"/>
  <c r="BK132"/>
  <c r="BK128"/>
  <c r="J127"/>
  <c r="J124"/>
  <c r="J122"/>
  <c r="J120"/>
  <c r="J118"/>
  <c r="J116"/>
  <c r="J114"/>
  <c r="J112"/>
  <c r="J110"/>
  <c r="J109"/>
  <c r="J107"/>
  <c r="BK104"/>
  <c r="J103"/>
  <c r="BK99"/>
  <c r="BK96"/>
  <c r="J94"/>
  <c r="J90"/>
  <c i="25" r="BK97"/>
  <c r="J94"/>
  <c r="BK92"/>
  <c r="BK88"/>
  <c i="23" r="BK177"/>
  <c r="BK170"/>
  <c r="BK163"/>
  <c r="J156"/>
  <c r="BK146"/>
  <c r="BK142"/>
  <c r="BK138"/>
  <c r="BK132"/>
  <c r="J128"/>
  <c r="J123"/>
  <c r="J115"/>
  <c r="J107"/>
  <c r="J103"/>
  <c r="BK99"/>
  <c r="BK95"/>
  <c i="22" r="BK92"/>
  <c i="21" r="BK220"/>
  <c r="J212"/>
  <c r="J205"/>
  <c r="J201"/>
  <c r="BK194"/>
  <c r="BK187"/>
  <c r="BK180"/>
  <c r="BK172"/>
  <c r="J165"/>
  <c r="BK156"/>
  <c r="BK150"/>
  <c r="BK143"/>
  <c r="BK135"/>
  <c r="BK128"/>
  <c r="BK124"/>
  <c r="J123"/>
  <c r="J121"/>
  <c r="J119"/>
  <c r="BK115"/>
  <c r="BK109"/>
  <c r="J107"/>
  <c r="BK101"/>
  <c r="BK95"/>
  <c i="20" r="BK92"/>
  <c i="19" r="J214"/>
  <c r="J206"/>
  <c r="BK199"/>
  <c r="BK192"/>
  <c r="J184"/>
  <c r="J175"/>
  <c r="J171"/>
  <c r="BK165"/>
  <c r="J163"/>
  <c r="J157"/>
  <c r="J151"/>
  <c r="J145"/>
  <c r="J139"/>
  <c r="J131"/>
  <c r="BK125"/>
  <c r="J116"/>
  <c r="J111"/>
  <c r="J107"/>
  <c r="BK103"/>
  <c r="BK99"/>
  <c r="J95"/>
  <c i="18" r="J124"/>
  <c r="BK113"/>
  <c r="BK105"/>
  <c r="BK101"/>
  <c r="BK97"/>
  <c i="17" r="BK92"/>
  <c i="16" r="BK192"/>
  <c r="BK178"/>
  <c r="J164"/>
  <c r="J149"/>
  <c r="BK121"/>
  <c r="J109"/>
  <c r="BK101"/>
  <c r="BK95"/>
  <c i="14" r="BK221"/>
  <c r="J189"/>
  <c r="J156"/>
  <c r="J133"/>
  <c r="BK95"/>
  <c i="12" r="BK272"/>
  <c r="J236"/>
  <c r="J205"/>
  <c r="J190"/>
  <c r="J166"/>
  <c r="BK147"/>
  <c r="J133"/>
  <c r="J116"/>
  <c r="BK111"/>
  <c r="J107"/>
  <c i="11" r="BK101"/>
  <c i="10" r="J121"/>
  <c r="J106"/>
  <c r="BK94"/>
  <c i="9" r="BK124"/>
  <c r="J110"/>
  <c r="J98"/>
  <c i="8" r="J109"/>
  <c r="J98"/>
  <c r="J91"/>
  <c i="7" r="BK106"/>
  <c i="6" r="J112"/>
  <c i="5" r="BK118"/>
  <c r="BK100"/>
  <c i="3" r="J381"/>
  <c r="J367"/>
  <c r="J363"/>
  <c r="BK356"/>
  <c r="J352"/>
  <c r="J340"/>
  <c r="J335"/>
  <c r="BK327"/>
  <c r="J316"/>
  <c r="J301"/>
  <c r="J295"/>
  <c r="J288"/>
  <c r="BK275"/>
  <c r="J263"/>
  <c r="J257"/>
  <c r="J247"/>
  <c r="BK239"/>
  <c r="BK235"/>
  <c r="BK224"/>
  <c r="J218"/>
  <c r="J212"/>
  <c r="J195"/>
  <c r="J188"/>
  <c r="BK178"/>
  <c r="BK168"/>
  <c r="J155"/>
  <c r="BK149"/>
  <c r="J139"/>
  <c r="BK132"/>
  <c r="J128"/>
  <c r="BK119"/>
  <c r="J110"/>
  <c r="J101"/>
  <c i="2" r="BK106"/>
  <c r="BK94"/>
  <c i="1" r="AS58"/>
  <c i="16" r="BK168"/>
  <c r="J152"/>
  <c r="J131"/>
  <c r="J105"/>
  <c i="14" r="BK234"/>
  <c r="BK213"/>
  <c r="BK179"/>
  <c r="J137"/>
  <c r="BK104"/>
  <c i="13" r="BK92"/>
  <c i="12" r="BK279"/>
  <c r="J239"/>
  <c r="J224"/>
  <c r="BK207"/>
  <c r="J162"/>
  <c r="J148"/>
  <c r="BK133"/>
  <c r="BK117"/>
  <c r="BK112"/>
  <c r="J102"/>
  <c r="BK95"/>
  <c i="11" r="BK91"/>
  <c i="10" r="BK118"/>
  <c r="J98"/>
  <c i="9" r="J119"/>
  <c r="BK106"/>
  <c i="8" r="J112"/>
  <c r="BK103"/>
  <c r="BK97"/>
  <c r="BK90"/>
  <c i="7" r="J96"/>
  <c i="6" r="BK110"/>
  <c i="5" r="BK112"/>
  <c i="3" r="BK393"/>
  <c r="BK391"/>
  <c r="J387"/>
  <c r="J379"/>
  <c r="BK373"/>
  <c r="J368"/>
  <c r="J361"/>
  <c r="J350"/>
  <c r="J345"/>
  <c r="J337"/>
  <c r="J322"/>
  <c r="J317"/>
  <c r="J310"/>
  <c r="BK302"/>
  <c r="J293"/>
  <c r="J274"/>
  <c r="J270"/>
  <c r="BK262"/>
  <c r="BK253"/>
  <c r="J245"/>
  <c r="J240"/>
  <c r="BK231"/>
  <c r="BK225"/>
  <c r="J222"/>
  <c r="BK211"/>
  <c r="J194"/>
  <c r="J180"/>
  <c r="BK173"/>
  <c r="BK167"/>
  <c r="J162"/>
  <c r="J156"/>
  <c r="J151"/>
  <c r="J143"/>
  <c r="J138"/>
  <c r="BK127"/>
  <c r="J122"/>
  <c r="J118"/>
  <c r="BK110"/>
  <c i="2" r="J110"/>
  <c r="J105"/>
  <c r="J91"/>
  <c i="1" r="AS77"/>
  <c i="15" r="J95"/>
  <c i="14" r="BK200"/>
  <c r="J185"/>
  <c r="J164"/>
  <c r="BK133"/>
  <c r="J123"/>
  <c r="BK110"/>
  <c i="12" r="J286"/>
  <c r="BK262"/>
  <c r="BK242"/>
  <c r="J218"/>
  <c r="BK187"/>
  <c r="BK174"/>
  <c r="J147"/>
  <c r="J139"/>
  <c r="BK118"/>
  <c r="J104"/>
  <c i="11" r="J101"/>
  <c r="BK88"/>
  <c i="10" r="J116"/>
  <c r="J94"/>
  <c i="9" r="J124"/>
  <c r="BK115"/>
  <c r="J106"/>
  <c r="BK93"/>
  <c i="8" r="J106"/>
  <c r="J99"/>
  <c r="BK91"/>
  <c i="7" r="BK94"/>
  <c i="6" r="J100"/>
  <c i="5" r="J122"/>
  <c r="J100"/>
  <c i="4" r="J96"/>
  <c i="3" r="J369"/>
  <c r="J356"/>
  <c r="BK346"/>
  <c r="BK341"/>
  <c r="J330"/>
  <c r="BK326"/>
  <c r="BK319"/>
  <c r="J313"/>
  <c r="BK307"/>
  <c r="J297"/>
  <c r="J282"/>
  <c r="BK278"/>
  <c r="J268"/>
  <c r="J259"/>
  <c r="J243"/>
  <c r="BK238"/>
  <c r="J227"/>
  <c r="BK217"/>
  <c r="J208"/>
  <c r="BK199"/>
  <c r="J172"/>
  <c r="J163"/>
  <c r="BK159"/>
  <c r="BK155"/>
  <c r="J149"/>
  <c r="BK143"/>
  <c r="J136"/>
  <c r="J129"/>
  <c r="BK120"/>
  <c r="BK106"/>
  <c r="J98"/>
  <c i="2" r="BK110"/>
  <c r="BK99"/>
  <c r="BK95"/>
  <c r="BK91"/>
  <c i="24" r="F39"/>
  <c i="1" r="BB87"/>
  <c i="24" r="J38"/>
  <c i="1" r="AW87"/>
  <c i="13" r="F40"/>
  <c i="1" r="BC70"/>
  <c i="16" r="BK195"/>
  <c r="J181"/>
  <c r="J158"/>
  <c r="J139"/>
  <c r="BK117"/>
  <c r="J95"/>
  <c i="14" r="J209"/>
  <c r="J170"/>
  <c r="BK149"/>
  <c r="BK123"/>
  <c i="12" r="J282"/>
  <c r="BK265"/>
  <c r="BK250"/>
  <c r="J211"/>
  <c r="BK190"/>
  <c r="BK178"/>
  <c r="BK150"/>
  <c r="J137"/>
  <c r="J126"/>
  <c r="BK115"/>
  <c r="BK102"/>
  <c i="11" r="BK100"/>
  <c i="10" r="BK106"/>
  <c i="9" r="BK114"/>
  <c r="J94"/>
  <c i="8" r="BK111"/>
  <c r="J105"/>
  <c r="J97"/>
  <c i="7" r="J106"/>
  <c i="6" r="J104"/>
  <c r="BK94"/>
  <c i="5" r="J114"/>
  <c r="BK96"/>
  <c i="3" r="J384"/>
  <c r="BK377"/>
  <c r="BK371"/>
  <c r="BK367"/>
  <c r="J358"/>
  <c r="BK352"/>
  <c r="BK338"/>
  <c r="BK333"/>
  <c r="BK324"/>
  <c r="BK311"/>
  <c r="BK305"/>
  <c r="J303"/>
  <c r="BK297"/>
  <c r="J291"/>
  <c r="BK286"/>
  <c r="J278"/>
  <c r="BK267"/>
  <c r="BK256"/>
  <c r="J249"/>
  <c r="J244"/>
  <c r="J234"/>
  <c r="J230"/>
  <c r="BK220"/>
  <c r="BK210"/>
  <c r="J197"/>
  <c r="J191"/>
  <c r="J174"/>
  <c r="J164"/>
  <c r="BK147"/>
  <c r="BK137"/>
  <c r="BK128"/>
  <c r="BK117"/>
  <c r="J106"/>
  <c i="2" r="BK109"/>
  <c r="BK103"/>
  <c r="J99"/>
  <c r="J90"/>
  <c i="28" r="J98"/>
  <c r="BK96"/>
  <c r="BK94"/>
  <c r="BK91"/>
  <c r="J90"/>
  <c i="27" r="BK117"/>
  <c r="J116"/>
  <c r="BK113"/>
  <c r="J111"/>
  <c r="J107"/>
  <c r="BK104"/>
  <c r="BK102"/>
  <c r="BK99"/>
  <c r="J98"/>
  <c r="J96"/>
  <c r="J92"/>
  <c i="26" r="J178"/>
  <c r="BK176"/>
  <c r="J175"/>
  <c r="J173"/>
  <c r="J171"/>
  <c r="J169"/>
  <c r="BK167"/>
  <c r="BK165"/>
  <c r="J163"/>
  <c r="J160"/>
  <c r="J157"/>
  <c r="J154"/>
  <c r="J152"/>
  <c r="J148"/>
  <c r="BK144"/>
  <c r="BK141"/>
  <c r="J140"/>
  <c r="J136"/>
  <c r="BK130"/>
  <c r="J126"/>
  <c r="BK122"/>
  <c r="BK120"/>
  <c r="BK118"/>
  <c r="BK116"/>
  <c r="BK114"/>
  <c r="BK112"/>
  <c r="BK110"/>
  <c r="J108"/>
  <c r="J106"/>
  <c r="J105"/>
  <c r="BK101"/>
  <c r="BK98"/>
  <c r="J97"/>
  <c r="BK92"/>
  <c r="BK88"/>
  <c i="25" r="BK96"/>
  <c r="BK93"/>
  <c r="BK91"/>
  <c i="24" r="J92"/>
  <c i="23" r="J174"/>
  <c r="J166"/>
  <c r="BK160"/>
  <c r="BK152"/>
  <c r="J149"/>
  <c r="J144"/>
  <c r="J140"/>
  <c r="BK135"/>
  <c r="BK128"/>
  <c r="BK123"/>
  <c r="BK115"/>
  <c r="BK107"/>
  <c r="BK103"/>
  <c r="J101"/>
  <c r="BK97"/>
  <c i="22" r="BK94"/>
  <c i="21" r="BK224"/>
  <c r="BK216"/>
  <c r="BK209"/>
  <c r="BK201"/>
  <c r="J194"/>
  <c r="J187"/>
  <c r="J180"/>
  <c r="J172"/>
  <c r="BK165"/>
  <c r="BK159"/>
  <c r="BK153"/>
  <c r="BK147"/>
  <c r="BK139"/>
  <c r="BK130"/>
  <c r="BK126"/>
  <c r="BK123"/>
  <c r="BK121"/>
  <c r="J120"/>
  <c r="J117"/>
  <c r="BK113"/>
  <c r="J111"/>
  <c r="BK105"/>
  <c r="BK103"/>
  <c r="BK99"/>
  <c r="J95"/>
  <c i="20" r="J94"/>
  <c i="19" r="BK214"/>
  <c r="BK206"/>
  <c r="J202"/>
  <c r="J195"/>
  <c r="J188"/>
  <c r="J179"/>
  <c r="J173"/>
  <c r="J169"/>
  <c r="J165"/>
  <c r="J160"/>
  <c r="J154"/>
  <c r="J148"/>
  <c r="J142"/>
  <c r="BK131"/>
  <c r="J125"/>
  <c r="BK116"/>
  <c r="J113"/>
  <c r="J109"/>
  <c r="J105"/>
  <c r="J101"/>
  <c r="J97"/>
  <c i="18" r="J128"/>
  <c r="J121"/>
  <c r="J113"/>
  <c r="J105"/>
  <c r="J101"/>
  <c r="BK95"/>
  <c i="17" r="J92"/>
  <c i="16" r="J188"/>
  <c r="BK172"/>
  <c r="J156"/>
  <c r="BK128"/>
  <c r="BK114"/>
  <c r="BK103"/>
  <c i="15" r="J98"/>
  <c i="14" r="J228"/>
  <c r="J204"/>
  <c r="J182"/>
  <c r="J141"/>
  <c r="J112"/>
  <c i="12" r="J250"/>
  <c r="BK239"/>
  <c r="BK200"/>
  <c r="J178"/>
  <c r="BK153"/>
  <c r="BK137"/>
  <c r="BK126"/>
  <c r="BK114"/>
  <c r="J109"/>
  <c r="BK98"/>
  <c i="11" r="J86"/>
  <c i="10" r="BK104"/>
  <c r="J92"/>
  <c i="9" r="BK111"/>
  <c r="J100"/>
  <c i="8" r="J113"/>
  <c r="BK105"/>
  <c r="BK96"/>
  <c r="BK88"/>
  <c i="7" r="BK102"/>
  <c i="6" r="BK106"/>
  <c r="BK100"/>
  <c i="5" r="BK114"/>
  <c r="J98"/>
  <c i="3" r="BK380"/>
  <c r="J372"/>
  <c r="BK361"/>
  <c r="BK358"/>
  <c r="BK353"/>
  <c r="BK343"/>
  <c r="J332"/>
  <c r="J321"/>
  <c r="J315"/>
  <c r="J299"/>
  <c r="BK291"/>
  <c r="BK284"/>
  <c r="BK274"/>
  <c r="J256"/>
  <c r="BK242"/>
  <c r="J238"/>
  <c r="BK227"/>
  <c r="BK223"/>
  <c r="J217"/>
  <c r="BK197"/>
  <c r="J189"/>
  <c r="J182"/>
  <c r="BK169"/>
  <c r="J152"/>
  <c r="BK144"/>
  <c r="J135"/>
  <c r="J126"/>
  <c r="BK112"/>
  <c r="BK104"/>
  <c r="J100"/>
  <c r="BK96"/>
  <c i="2" r="J102"/>
  <c r="J93"/>
  <c i="1" r="AS68"/>
  <c i="16" r="BK181"/>
  <c r="J161"/>
  <c r="BK139"/>
  <c r="J125"/>
  <c i="15" r="BK98"/>
  <c i="14" r="BK231"/>
  <c r="BK185"/>
  <c r="J149"/>
  <c r="J110"/>
  <c r="J95"/>
  <c i="12" r="BK289"/>
  <c r="J276"/>
  <c r="J242"/>
  <c r="J221"/>
  <c r="BK203"/>
  <c r="BK158"/>
  <c r="J146"/>
  <c r="BK131"/>
  <c r="BK116"/>
  <c r="BK109"/>
  <c r="BK105"/>
  <c r="J98"/>
  <c i="11" r="BK96"/>
  <c i="10" r="J113"/>
  <c r="J104"/>
  <c i="9" r="J125"/>
  <c r="J112"/>
  <c r="J96"/>
  <c i="8" r="J110"/>
  <c r="J101"/>
  <c r="J95"/>
  <c i="7" r="J98"/>
  <c i="6" r="BK112"/>
  <c i="5" r="BK122"/>
  <c r="J104"/>
  <c i="3" r="J392"/>
  <c r="J389"/>
  <c r="BK375"/>
  <c r="J371"/>
  <c r="J364"/>
  <c r="J355"/>
  <c r="J348"/>
  <c r="BK339"/>
  <c r="J323"/>
  <c r="J319"/>
  <c r="BK312"/>
  <c r="J309"/>
  <c r="BK300"/>
  <c r="BK289"/>
  <c r="J279"/>
  <c r="BK271"/>
  <c r="BK260"/>
  <c r="BK257"/>
  <c r="BK246"/>
  <c r="BK236"/>
  <c r="J233"/>
  <c r="J224"/>
  <c r="J215"/>
  <c r="J205"/>
  <c r="BK191"/>
  <c r="J175"/>
  <c r="BK171"/>
  <c r="BK165"/>
  <c r="J159"/>
  <c r="J153"/>
  <c r="J144"/>
  <c r="BK136"/>
  <c r="J131"/>
  <c r="J123"/>
  <c r="J119"/>
  <c r="BK111"/>
  <c r="J99"/>
  <c i="2" r="J107"/>
  <c r="J96"/>
  <c i="1" r="AS74"/>
  <c i="14" r="J213"/>
  <c r="BK196"/>
  <c r="J173"/>
  <c r="J152"/>
  <c r="BK130"/>
  <c r="BK112"/>
  <c r="BK98"/>
  <c i="12" r="J258"/>
  <c r="BK228"/>
  <c r="BK211"/>
  <c r="BK184"/>
  <c r="BK162"/>
  <c r="J145"/>
  <c r="J124"/>
  <c r="BK107"/>
  <c r="J95"/>
  <c i="11" r="BK94"/>
  <c i="10" r="J118"/>
  <c r="J102"/>
  <c i="9" r="BK120"/>
  <c r="BK110"/>
  <c r="BK104"/>
  <c i="8" r="BK109"/>
  <c r="J104"/>
  <c r="J94"/>
  <c i="7" r="J108"/>
  <c i="6" r="BK114"/>
  <c r="BK98"/>
  <c i="5" r="BK110"/>
  <c r="J102"/>
  <c r="BK98"/>
  <c i="3" r="J377"/>
  <c r="J366"/>
  <c r="BK347"/>
  <c r="BK342"/>
  <c r="J338"/>
  <c r="J327"/>
  <c r="BK323"/>
  <c r="BK315"/>
  <c r="BK308"/>
  <c r="BK298"/>
  <c r="J289"/>
  <c r="J280"/>
  <c r="J276"/>
  <c r="BK263"/>
  <c r="J253"/>
  <c r="J242"/>
  <c r="J232"/>
  <c r="J221"/>
  <c r="J209"/>
  <c r="J201"/>
  <c r="BK188"/>
  <c r="J173"/>
  <c r="BK164"/>
  <c r="J158"/>
  <c r="J154"/>
  <c r="J148"/>
  <c r="J142"/>
  <c r="BK135"/>
  <c r="J127"/>
  <c r="J113"/>
  <c r="J108"/>
  <c r="BK102"/>
  <c r="BK97"/>
  <c i="2" r="BK107"/>
  <c r="J97"/>
  <c r="BK92"/>
  <c i="24" r="F40"/>
  <c i="1" r="BC87"/>
  <c i="24" r="F41"/>
  <c i="1" r="BD87"/>
  <c i="13" r="F41"/>
  <c i="1" r="BD70"/>
  <c i="16" r="BK207"/>
  <c r="J192"/>
  <c r="J172"/>
  <c r="BK146"/>
  <c r="J128"/>
  <c r="J114"/>
  <c r="BK97"/>
  <c i="14" r="J217"/>
  <c r="BK173"/>
  <c r="BK156"/>
  <c r="BK141"/>
  <c r="BK107"/>
  <c i="12" r="J279"/>
  <c r="BK269"/>
  <c r="BK255"/>
  <c r="BK214"/>
  <c r="J184"/>
  <c r="J158"/>
  <c r="BK141"/>
  <c r="J129"/>
  <c r="J117"/>
  <c r="BK104"/>
  <c i="11" r="J94"/>
  <c i="10" r="BK108"/>
  <c i="9" r="BK119"/>
  <c r="BK100"/>
  <c i="8" r="BK112"/>
  <c r="BK101"/>
  <c r="J89"/>
  <c i="7" r="J94"/>
  <c i="6" r="J98"/>
  <c i="5" r="J116"/>
  <c r="BK105"/>
  <c i="3" r="BK387"/>
  <c r="BK378"/>
  <c r="J373"/>
  <c r="BK368"/>
  <c r="BK362"/>
  <c r="BK348"/>
  <c r="J346"/>
  <c r="J336"/>
  <c r="BK328"/>
  <c r="J320"/>
  <c r="BK306"/>
  <c r="BK301"/>
  <c r="J292"/>
  <c r="BK288"/>
  <c r="BK285"/>
  <c r="J275"/>
  <c r="J260"/>
  <c r="J250"/>
  <c r="BK245"/>
  <c r="J236"/>
  <c r="J231"/>
  <c r="BK221"/>
  <c r="BK212"/>
  <c r="BK203"/>
  <c r="BK193"/>
  <c r="BK180"/>
  <c r="J169"/>
  <c r="J161"/>
  <c r="BK145"/>
  <c r="J130"/>
  <c r="J121"/>
  <c r="J115"/>
  <c r="J96"/>
  <c i="2" r="J104"/>
  <c r="BK97"/>
  <c r="J88"/>
  <c i="28" r="BK97"/>
  <c r="BK95"/>
  <c r="J94"/>
  <c r="J91"/>
  <c i="27" r="BK119"/>
  <c r="J117"/>
  <c r="J115"/>
  <c r="BK107"/>
  <c r="J105"/>
  <c r="J103"/>
  <c r="J101"/>
  <c r="BK97"/>
  <c r="BK94"/>
  <c r="BK90"/>
  <c i="26" r="J177"/>
  <c r="BK175"/>
  <c r="BK173"/>
  <c r="J172"/>
  <c r="J170"/>
  <c r="J168"/>
  <c r="J166"/>
  <c r="BK162"/>
  <c r="BK159"/>
  <c r="BK155"/>
  <c r="BK153"/>
  <c r="BK150"/>
  <c r="BK146"/>
  <c r="J144"/>
  <c r="BK140"/>
  <c r="J138"/>
  <c r="J134"/>
  <c r="J130"/>
  <c r="BK127"/>
  <c r="BK124"/>
  <c r="J123"/>
  <c r="J121"/>
  <c r="J119"/>
  <c r="BK117"/>
  <c r="J115"/>
  <c r="J113"/>
  <c r="J111"/>
  <c r="BK108"/>
  <c r="BK106"/>
  <c r="J104"/>
  <c r="J101"/>
  <c r="J98"/>
  <c r="J96"/>
  <c r="J92"/>
  <c i="25" r="J97"/>
  <c r="BK94"/>
  <c r="J92"/>
  <c r="J88"/>
  <c i="23" r="BK174"/>
  <c r="J170"/>
  <c r="J163"/>
  <c r="BK156"/>
  <c r="BK149"/>
  <c r="BK144"/>
  <c r="BK140"/>
  <c r="J135"/>
  <c r="BK125"/>
  <c r="BK119"/>
  <c r="BK112"/>
  <c r="BK105"/>
  <c r="J99"/>
  <c r="J95"/>
  <c i="22" r="J92"/>
  <c i="21" r="J220"/>
  <c r="BK212"/>
  <c r="BK205"/>
  <c r="BK197"/>
  <c r="J190"/>
  <c r="J183"/>
  <c r="J176"/>
  <c r="J168"/>
  <c r="J162"/>
  <c r="J156"/>
  <c r="J150"/>
  <c r="J143"/>
  <c r="J135"/>
  <c r="J128"/>
  <c r="J124"/>
  <c r="J122"/>
  <c r="BK119"/>
  <c r="J115"/>
  <c r="BK111"/>
  <c r="BK107"/>
  <c r="J101"/>
  <c r="BK97"/>
  <c i="20" r="J92"/>
  <c i="19" r="J210"/>
  <c r="J199"/>
  <c r="J192"/>
  <c r="BK184"/>
  <c r="BK175"/>
  <c r="BK171"/>
  <c r="BK167"/>
  <c r="BK163"/>
  <c r="BK157"/>
  <c r="BK151"/>
  <c r="BK145"/>
  <c r="BK139"/>
  <c r="J135"/>
  <c r="J128"/>
  <c r="J121"/>
  <c r="BK111"/>
  <c r="BK107"/>
  <c r="BK101"/>
  <c r="BK97"/>
  <c i="18" r="BK128"/>
  <c r="BK121"/>
  <c r="J117"/>
  <c r="J109"/>
  <c r="J104"/>
  <c r="J98"/>
  <c r="J95"/>
  <c i="16" r="BK199"/>
  <c r="BK176"/>
  <c r="BK161"/>
  <c r="BK137"/>
  <c r="J117"/>
  <c r="BK105"/>
  <c r="J97"/>
  <c i="15" r="BK95"/>
  <c i="14" r="BK217"/>
  <c r="J192"/>
  <c r="J167"/>
  <c r="BK118"/>
  <c i="12" r="BK282"/>
  <c r="J228"/>
  <c r="BK197"/>
  <c r="BK170"/>
  <c r="J150"/>
  <c r="BK135"/>
  <c r="BK120"/>
  <c r="BK113"/>
  <c r="BK110"/>
  <c r="BK103"/>
  <c i="11" r="J88"/>
  <c i="10" r="J110"/>
  <c r="BK98"/>
  <c r="J90"/>
  <c i="9" r="J104"/>
  <c r="BK91"/>
  <c i="8" r="BK104"/>
  <c r="BK95"/>
  <c i="7" r="BK108"/>
  <c r="BK96"/>
  <c i="6" r="BK104"/>
  <c i="5" r="BK116"/>
  <c r="J105"/>
  <c i="3" r="J382"/>
  <c r="J378"/>
  <c r="BK364"/>
  <c r="BK359"/>
  <c r="BK354"/>
  <c r="J351"/>
  <c r="BK337"/>
  <c r="J333"/>
  <c r="J326"/>
  <c r="BK317"/>
  <c r="J304"/>
  <c r="BK294"/>
  <c r="BK276"/>
  <c r="BK270"/>
  <c r="J262"/>
  <c r="BK251"/>
  <c r="BK241"/>
  <c r="J237"/>
  <c r="BK226"/>
  <c r="J220"/>
  <c r="J213"/>
  <c r="BK192"/>
  <c r="BK186"/>
  <c r="BK175"/>
  <c r="BK158"/>
  <c r="BK151"/>
  <c r="BK142"/>
  <c r="BK134"/>
  <c r="BK130"/>
  <c r="J124"/>
  <c r="J109"/>
  <c r="J102"/>
  <c r="J97"/>
  <c i="2" r="J103"/>
  <c r="BK98"/>
  <c i="1" r="AS89"/>
  <c i="16" r="J176"/>
  <c r="BK156"/>
  <c r="J137"/>
  <c r="BK109"/>
  <c r="BK99"/>
  <c i="14" r="J234"/>
  <c r="J200"/>
  <c r="BK170"/>
  <c r="J115"/>
  <c r="J101"/>
  <c i="12" r="J293"/>
  <c r="BK286"/>
  <c r="J246"/>
  <c r="BK218"/>
  <c r="J197"/>
  <c r="J156"/>
  <c r="J134"/>
  <c r="J122"/>
  <c r="J113"/>
  <c r="BK108"/>
  <c r="J101"/>
  <c i="11" r="J100"/>
  <c i="10" r="BK121"/>
  <c r="J114"/>
  <c r="BK110"/>
  <c r="BK96"/>
  <c i="9" r="J115"/>
  <c r="J102"/>
  <c i="8" r="J108"/>
  <c r="BK98"/>
  <c r="BK93"/>
  <c r="BK89"/>
  <c i="6" r="BK116"/>
  <c r="J108"/>
  <c i="5" r="J120"/>
  <c r="BK102"/>
  <c i="3" r="J393"/>
  <c r="J391"/>
  <c r="BK384"/>
  <c r="BK374"/>
  <c r="BK372"/>
  <c r="BK363"/>
  <c r="J359"/>
  <c r="J353"/>
  <c r="J342"/>
  <c r="J331"/>
  <c r="BK321"/>
  <c r="J314"/>
  <c r="J311"/>
  <c r="BK303"/>
  <c r="BK292"/>
  <c r="BK280"/>
  <c r="J272"/>
  <c r="J264"/>
  <c r="BK258"/>
  <c r="BK248"/>
  <c r="BK243"/>
  <c r="BK234"/>
  <c r="J228"/>
  <c r="BK216"/>
  <c r="BK214"/>
  <c r="BK195"/>
  <c r="BK189"/>
  <c r="BK176"/>
  <c r="J171"/>
  <c r="J166"/>
  <c r="BK157"/>
  <c r="BK152"/>
  <c r="J140"/>
  <c r="J133"/>
  <c r="BK126"/>
  <c r="BK121"/>
  <c r="J117"/>
  <c r="BK101"/>
  <c i="2" r="J111"/>
  <c r="J106"/>
  <c i="1" r="AS79"/>
  <c i="14" r="BK225"/>
  <c r="BK204"/>
  <c r="BK176"/>
  <c r="J160"/>
  <c r="BK137"/>
  <c r="J118"/>
  <c r="J104"/>
  <c i="12" r="J265"/>
  <c r="BK224"/>
  <c r="BK205"/>
  <c r="J200"/>
  <c r="J170"/>
  <c r="BK146"/>
  <c r="J135"/>
  <c r="J111"/>
  <c r="J103"/>
  <c i="11" r="J96"/>
  <c i="10" r="BK120"/>
  <c r="J108"/>
  <c r="BK92"/>
  <c i="9" r="BK122"/>
  <c r="J114"/>
  <c r="BK102"/>
  <c i="8" r="J111"/>
  <c r="J103"/>
  <c r="J93"/>
  <c i="7" r="J102"/>
  <c i="6" r="J110"/>
  <c r="J94"/>
  <c i="5" r="BK104"/>
  <c r="J96"/>
  <c i="3" r="BK376"/>
  <c r="J360"/>
  <c r="BK345"/>
  <c r="BK340"/>
  <c r="BK334"/>
  <c r="J325"/>
  <c r="J318"/>
  <c r="J312"/>
  <c r="J306"/>
  <c r="J294"/>
  <c r="BK287"/>
  <c r="BK281"/>
  <c r="J267"/>
  <c r="J261"/>
  <c r="BK249"/>
  <c r="J241"/>
  <c r="BK228"/>
  <c r="BK218"/>
  <c r="J211"/>
  <c r="J203"/>
  <c r="J186"/>
  <c r="J168"/>
  <c r="BK160"/>
  <c r="J157"/>
  <c r="BK153"/>
  <c r="J145"/>
  <c r="J134"/>
  <c r="BK123"/>
  <c r="J112"/>
  <c r="BK109"/>
  <c r="J103"/>
  <c i="2" r="J108"/>
  <c r="J98"/>
  <c r="J94"/>
  <c r="J89"/>
  <c i="1" r="AS71"/>
  <c i="17" r="F41"/>
  <c i="1" r="BD76"/>
  <c i="17" r="F40"/>
  <c i="1" r="BC76"/>
  <c i="13" r="F39"/>
  <c i="1" r="BB70"/>
  <c i="17" l="1" r="F88"/>
  <c i="2" r="T87"/>
  <c r="T86"/>
  <c i="3" r="BK95"/>
  <c r="P114"/>
  <c r="BK146"/>
  <c r="J146"/>
  <c r="J67"/>
  <c r="T207"/>
  <c r="P329"/>
  <c r="R349"/>
  <c r="P383"/>
  <c i="4" r="BK93"/>
  <c r="BK92"/>
  <c r="J92"/>
  <c r="J67"/>
  <c i="5" r="P93"/>
  <c r="P92"/>
  <c i="1" r="AU60"/>
  <c i="6" r="T93"/>
  <c r="T92"/>
  <c i="7" r="P93"/>
  <c r="P92"/>
  <c i="1" r="AU62"/>
  <c i="8" r="P87"/>
  <c r="P86"/>
  <c i="1" r="AU63"/>
  <c i="9" r="T90"/>
  <c r="BK95"/>
  <c r="J95"/>
  <c r="J66"/>
  <c i="10" r="T89"/>
  <c r="T88"/>
  <c r="T87"/>
  <c i="11" r="P85"/>
  <c i="1" r="AU66"/>
  <c i="12" r="BK161"/>
  <c r="J161"/>
  <c r="J69"/>
  <c r="BK261"/>
  <c r="J261"/>
  <c r="J70"/>
  <c i="14" r="R208"/>
  <c r="R122"/>
  <c r="R121"/>
  <c r="R94"/>
  <c i="27" r="BK89"/>
  <c r="J89"/>
  <c r="J65"/>
  <c r="R89"/>
  <c r="R88"/>
  <c r="R87"/>
  <c i="28" r="R89"/>
  <c r="R88"/>
  <c r="R87"/>
  <c i="2" r="BK87"/>
  <c r="BK86"/>
  <c r="J86"/>
  <c i="3" r="T95"/>
  <c r="T114"/>
  <c r="R146"/>
  <c r="R207"/>
  <c r="R329"/>
  <c r="T349"/>
  <c r="R383"/>
  <c i="4" r="T93"/>
  <c r="T92"/>
  <c i="5" r="R93"/>
  <c r="R92"/>
  <c i="6" r="R93"/>
  <c r="R92"/>
  <c i="7" r="T93"/>
  <c r="T92"/>
  <c i="8" r="T87"/>
  <c r="T86"/>
  <c i="9" r="R90"/>
  <c r="P95"/>
  <c i="10" r="BK89"/>
  <c r="BK88"/>
  <c r="J88"/>
  <c r="J64"/>
  <c i="11" r="BK85"/>
  <c r="J85"/>
  <c r="J63"/>
  <c i="12" r="R161"/>
  <c r="R160"/>
  <c r="T261"/>
  <c i="14" r="P208"/>
  <c r="P122"/>
  <c r="P121"/>
  <c r="P94"/>
  <c i="1" r="AU72"/>
  <c i="28" r="P89"/>
  <c r="P88"/>
  <c r="P87"/>
  <c i="1" r="AU92"/>
  <c i="2" r="R87"/>
  <c r="R86"/>
  <c i="3" r="P95"/>
  <c r="BK114"/>
  <c r="J114"/>
  <c r="J66"/>
  <c r="P146"/>
  <c r="BK207"/>
  <c r="J207"/>
  <c r="J68"/>
  <c r="BK329"/>
  <c r="J329"/>
  <c r="J69"/>
  <c r="P349"/>
  <c r="T383"/>
  <c i="4" r="R93"/>
  <c r="R92"/>
  <c i="5" r="BK93"/>
  <c r="BK92"/>
  <c r="J92"/>
  <c i="6" r="P93"/>
  <c r="P92"/>
  <c i="1" r="AU61"/>
  <c i="7" r="R93"/>
  <c r="R92"/>
  <c i="8" r="BK87"/>
  <c r="J87"/>
  <c r="J64"/>
  <c i="9" r="P90"/>
  <c r="P89"/>
  <c r="P88"/>
  <c i="1" r="AU64"/>
  <c i="9" r="T95"/>
  <c i="10" r="R89"/>
  <c r="R88"/>
  <c r="R87"/>
  <c i="11" r="T85"/>
  <c i="12" r="P161"/>
  <c r="P160"/>
  <c r="P94"/>
  <c i="1" r="AU69"/>
  <c i="12" r="P261"/>
  <c i="14" r="BK208"/>
  <c r="J208"/>
  <c r="J70"/>
  <c i="16" r="P113"/>
  <c r="P112"/>
  <c i="18" r="BK108"/>
  <c r="J108"/>
  <c r="J69"/>
  <c r="P108"/>
  <c r="P107"/>
  <c r="P94"/>
  <c i="1" r="AU78"/>
  <c i="18" r="R108"/>
  <c r="R107"/>
  <c r="R94"/>
  <c r="T108"/>
  <c r="T107"/>
  <c r="T94"/>
  <c i="19" r="BK120"/>
  <c r="J120"/>
  <c r="J69"/>
  <c r="P120"/>
  <c r="P119"/>
  <c r="R120"/>
  <c r="R119"/>
  <c r="T120"/>
  <c r="T119"/>
  <c r="BK183"/>
  <c r="J183"/>
  <c r="J70"/>
  <c r="P183"/>
  <c r="R183"/>
  <c r="T183"/>
  <c i="20" r="BK91"/>
  <c r="J91"/>
  <c r="J67"/>
  <c r="P91"/>
  <c i="1" r="AU81"/>
  <c i="20" r="R91"/>
  <c r="T91"/>
  <c i="21" r="BK134"/>
  <c r="J134"/>
  <c r="J69"/>
  <c r="P134"/>
  <c r="P133"/>
  <c r="R134"/>
  <c r="R133"/>
  <c r="T134"/>
  <c r="T133"/>
  <c r="BK193"/>
  <c r="J193"/>
  <c r="J70"/>
  <c r="P193"/>
  <c r="R193"/>
  <c r="T193"/>
  <c i="22" r="BK91"/>
  <c r="J91"/>
  <c r="J67"/>
  <c r="P91"/>
  <c i="1" r="AU84"/>
  <c i="22" r="R91"/>
  <c r="T91"/>
  <c i="23" r="BK111"/>
  <c r="J111"/>
  <c r="J69"/>
  <c r="P111"/>
  <c r="P110"/>
  <c r="R111"/>
  <c r="R110"/>
  <c r="T111"/>
  <c r="T110"/>
  <c r="BK148"/>
  <c r="J148"/>
  <c r="J70"/>
  <c r="P148"/>
  <c r="R148"/>
  <c r="T148"/>
  <c i="25" r="BK87"/>
  <c r="J87"/>
  <c r="J64"/>
  <c r="P87"/>
  <c r="P86"/>
  <c i="1" r="AU88"/>
  <c i="25" r="R87"/>
  <c r="R86"/>
  <c r="T87"/>
  <c r="T86"/>
  <c i="26" r="BK87"/>
  <c r="J87"/>
  <c r="J64"/>
  <c r="P87"/>
  <c r="P86"/>
  <c i="1" r="AU90"/>
  <c i="26" r="R87"/>
  <c r="R86"/>
  <c r="T87"/>
  <c r="T86"/>
  <c i="27" r="T89"/>
  <c r="T88"/>
  <c r="T87"/>
  <c i="28" r="BK89"/>
  <c r="J89"/>
  <c r="J65"/>
  <c i="2" r="P87"/>
  <c r="P86"/>
  <c i="1" r="AU56"/>
  <c i="3" r="R95"/>
  <c r="R114"/>
  <c r="T146"/>
  <c r="P207"/>
  <c r="T329"/>
  <c r="BK349"/>
  <c r="J349"/>
  <c r="J70"/>
  <c r="BK383"/>
  <c r="J383"/>
  <c r="J71"/>
  <c i="4" r="P93"/>
  <c r="P92"/>
  <c i="1" r="AU59"/>
  <c i="5" r="T93"/>
  <c r="T92"/>
  <c i="6" r="BK93"/>
  <c r="J93"/>
  <c r="J68"/>
  <c i="7" r="BK93"/>
  <c r="J93"/>
  <c r="J68"/>
  <c i="8" r="R87"/>
  <c r="R86"/>
  <c i="9" r="BK90"/>
  <c r="J90"/>
  <c r="J65"/>
  <c r="R95"/>
  <c i="10" r="P89"/>
  <c r="P88"/>
  <c r="P87"/>
  <c i="1" r="AU65"/>
  <c i="11" r="R85"/>
  <c i="12" r="T161"/>
  <c r="T160"/>
  <c r="T94"/>
  <c r="R261"/>
  <c i="14" r="T208"/>
  <c r="T122"/>
  <c r="T121"/>
  <c r="T94"/>
  <c i="16" r="BK113"/>
  <c r="J113"/>
  <c r="J69"/>
  <c r="R113"/>
  <c r="R112"/>
  <c r="T113"/>
  <c r="T112"/>
  <c r="BK175"/>
  <c r="J175"/>
  <c r="J70"/>
  <c r="P175"/>
  <c r="R175"/>
  <c r="T175"/>
  <c i="27" r="P89"/>
  <c r="P88"/>
  <c r="P87"/>
  <c i="1" r="AU91"/>
  <c i="28" r="T89"/>
  <c r="T88"/>
  <c r="T87"/>
  <c i="2" r="J58"/>
  <c r="J80"/>
  <c r="J83"/>
  <c r="BE88"/>
  <c r="BE89"/>
  <c r="BE90"/>
  <c r="BE103"/>
  <c r="BE105"/>
  <c r="BE108"/>
  <c r="BE109"/>
  <c r="BE111"/>
  <c i="3" r="J56"/>
  <c r="J59"/>
  <c r="J89"/>
  <c r="BE104"/>
  <c r="BE110"/>
  <c r="BE113"/>
  <c r="BE115"/>
  <c r="BE116"/>
  <c r="BE118"/>
  <c r="BE124"/>
  <c r="BE125"/>
  <c r="BE126"/>
  <c r="BE127"/>
  <c r="BE137"/>
  <c r="BE139"/>
  <c r="BE149"/>
  <c r="BE150"/>
  <c r="BE151"/>
  <c r="BE152"/>
  <c r="BE161"/>
  <c r="BE166"/>
  <c r="BE169"/>
  <c r="BE170"/>
  <c r="BE172"/>
  <c r="BE175"/>
  <c r="BE178"/>
  <c r="BE180"/>
  <c r="BE189"/>
  <c r="BE191"/>
  <c r="BE192"/>
  <c r="BE194"/>
  <c r="BE195"/>
  <c r="BE213"/>
  <c r="BE214"/>
  <c r="BE229"/>
  <c r="BE230"/>
  <c r="BE234"/>
  <c r="BE235"/>
  <c r="BE236"/>
  <c r="BE245"/>
  <c r="BE250"/>
  <c r="BE256"/>
  <c r="BE258"/>
  <c r="BE270"/>
  <c r="BE272"/>
  <c r="BE275"/>
  <c r="BE284"/>
  <c r="BE285"/>
  <c r="BE288"/>
  <c r="BE289"/>
  <c r="BE291"/>
  <c r="BE301"/>
  <c r="BE302"/>
  <c r="BE305"/>
  <c r="BE309"/>
  <c r="BE313"/>
  <c r="BE320"/>
  <c r="BE321"/>
  <c r="BE331"/>
  <c r="BE332"/>
  <c r="BE334"/>
  <c r="BE335"/>
  <c r="BE348"/>
  <c r="BE351"/>
  <c r="BE352"/>
  <c r="BE353"/>
  <c r="BE354"/>
  <c r="BE356"/>
  <c r="BE357"/>
  <c r="BE358"/>
  <c r="BE361"/>
  <c r="BE363"/>
  <c r="BE366"/>
  <c r="BE368"/>
  <c r="BE371"/>
  <c r="BE372"/>
  <c r="BE374"/>
  <c r="BE378"/>
  <c r="BE380"/>
  <c r="BE382"/>
  <c i="4" r="F62"/>
  <c r="F63"/>
  <c r="BE94"/>
  <c i="5" r="J60"/>
  <c r="E78"/>
  <c r="F88"/>
  <c r="BE105"/>
  <c r="BE116"/>
  <c r="BE118"/>
  <c i="6" r="J60"/>
  <c r="F63"/>
  <c r="F88"/>
  <c r="BE102"/>
  <c r="BE116"/>
  <c i="7" r="F62"/>
  <c r="E78"/>
  <c r="F89"/>
  <c r="BE98"/>
  <c r="BE106"/>
  <c i="8" r="J58"/>
  <c r="E74"/>
  <c r="J80"/>
  <c r="J83"/>
  <c r="BE88"/>
  <c r="BE89"/>
  <c r="BE93"/>
  <c r="BE94"/>
  <c r="BE95"/>
  <c r="BE96"/>
  <c r="BE97"/>
  <c r="BE101"/>
  <c r="BE110"/>
  <c r="BE112"/>
  <c i="9" r="J58"/>
  <c r="E76"/>
  <c r="J85"/>
  <c r="BE94"/>
  <c r="BE96"/>
  <c r="BE111"/>
  <c r="BE124"/>
  <c r="BE125"/>
  <c i="10" r="J58"/>
  <c r="E75"/>
  <c r="J84"/>
  <c r="BE96"/>
  <c r="BE106"/>
  <c i="11" r="F59"/>
  <c r="J81"/>
  <c r="BE99"/>
  <c r="BE100"/>
  <c i="12" r="E52"/>
  <c r="F63"/>
  <c r="BE95"/>
  <c r="BE98"/>
  <c r="BE100"/>
  <c r="BE101"/>
  <c r="BE103"/>
  <c r="BE108"/>
  <c r="BE111"/>
  <c r="BE112"/>
  <c r="BE113"/>
  <c r="BE114"/>
  <c r="BE115"/>
  <c r="BE124"/>
  <c r="BE133"/>
  <c r="BE134"/>
  <c r="BE143"/>
  <c r="BE146"/>
  <c r="BE148"/>
  <c r="BE156"/>
  <c r="BE158"/>
  <c r="BE200"/>
  <c r="BE228"/>
  <c r="BE232"/>
  <c r="BE236"/>
  <c r="BE272"/>
  <c r="BE279"/>
  <c i="13" r="E52"/>
  <c r="F63"/>
  <c i="14" r="J88"/>
  <c r="BE104"/>
  <c r="BE137"/>
  <c r="BE141"/>
  <c r="BE145"/>
  <c r="BE179"/>
  <c r="BE189"/>
  <c r="BE213"/>
  <c r="BE228"/>
  <c i="15" r="BE93"/>
  <c i="16" r="E52"/>
  <c r="BE95"/>
  <c r="BE97"/>
  <c r="BE114"/>
  <c i="27" r="BE119"/>
  <c i="2" r="F58"/>
  <c r="BE92"/>
  <c r="BE94"/>
  <c r="BE96"/>
  <c r="BE98"/>
  <c r="BE101"/>
  <c r="BE102"/>
  <c r="BE104"/>
  <c i="3" r="F58"/>
  <c r="E81"/>
  <c r="BE96"/>
  <c r="BE98"/>
  <c r="BE102"/>
  <c r="BE106"/>
  <c r="BE108"/>
  <c r="BE112"/>
  <c r="BE123"/>
  <c r="BE128"/>
  <c r="BE130"/>
  <c r="BE134"/>
  <c r="BE142"/>
  <c r="BE144"/>
  <c r="BE148"/>
  <c r="BE162"/>
  <c r="BE163"/>
  <c r="BE164"/>
  <c r="BE168"/>
  <c r="BE173"/>
  <c r="BE182"/>
  <c r="BE184"/>
  <c r="BE197"/>
  <c r="BE199"/>
  <c r="BE201"/>
  <c r="BE209"/>
  <c r="BE212"/>
  <c r="BE217"/>
  <c r="BE218"/>
  <c r="BE220"/>
  <c r="BE224"/>
  <c r="BE232"/>
  <c r="BE237"/>
  <c r="BE241"/>
  <c r="BE249"/>
  <c r="BE251"/>
  <c r="BE254"/>
  <c r="BE261"/>
  <c r="BE267"/>
  <c r="BE276"/>
  <c r="BE281"/>
  <c r="BE286"/>
  <c r="BE290"/>
  <c r="BE294"/>
  <c r="BE295"/>
  <c r="BE297"/>
  <c r="BE299"/>
  <c r="BE306"/>
  <c r="BE307"/>
  <c r="BE317"/>
  <c r="BE323"/>
  <c r="BE325"/>
  <c r="BE327"/>
  <c r="BE328"/>
  <c r="BE336"/>
  <c r="BE337"/>
  <c r="BE340"/>
  <c r="BE346"/>
  <c r="BE360"/>
  <c r="BE364"/>
  <c r="BE365"/>
  <c r="BE367"/>
  <c r="BE369"/>
  <c r="BE377"/>
  <c r="BE379"/>
  <c r="BE384"/>
  <c r="BE387"/>
  <c r="BE389"/>
  <c r="BE391"/>
  <c r="BE392"/>
  <c r="BE393"/>
  <c i="4" r="J60"/>
  <c r="J63"/>
  <c r="BE96"/>
  <c i="5" r="F63"/>
  <c r="J89"/>
  <c r="BE94"/>
  <c r="BE104"/>
  <c r="BE107"/>
  <c r="BE112"/>
  <c r="BE114"/>
  <c i="6" r="E52"/>
  <c r="J62"/>
  <c r="J89"/>
  <c r="BE94"/>
  <c r="BE98"/>
  <c r="BE100"/>
  <c i="7" r="J60"/>
  <c r="J89"/>
  <c r="BE104"/>
  <c r="BE108"/>
  <c i="8" r="F82"/>
  <c r="BE104"/>
  <c r="BE106"/>
  <c i="9" r="BE98"/>
  <c r="BE100"/>
  <c r="BE108"/>
  <c r="BE115"/>
  <c r="BE117"/>
  <c r="BE119"/>
  <c i="10" r="F58"/>
  <c r="BE94"/>
  <c r="BE104"/>
  <c r="BE108"/>
  <c i="11" r="J56"/>
  <c r="J59"/>
  <c r="BE94"/>
  <c i="12" r="J60"/>
  <c r="BE102"/>
  <c r="BE116"/>
  <c r="BE135"/>
  <c r="BE139"/>
  <c r="BE145"/>
  <c r="BE147"/>
  <c r="BE150"/>
  <c r="BE162"/>
  <c r="BE170"/>
  <c r="BE174"/>
  <c r="BE178"/>
  <c r="BE180"/>
  <c r="BE190"/>
  <c r="BE255"/>
  <c r="BE258"/>
  <c r="BE265"/>
  <c r="BE269"/>
  <c r="BE286"/>
  <c r="BE289"/>
  <c r="BE293"/>
  <c i="13" r="J60"/>
  <c r="BE92"/>
  <c i="14" r="F63"/>
  <c r="BE95"/>
  <c r="BE107"/>
  <c r="BE130"/>
  <c r="BE152"/>
  <c r="BE160"/>
  <c r="BE173"/>
  <c r="BE182"/>
  <c r="BE217"/>
  <c r="BE221"/>
  <c r="BE231"/>
  <c r="BE234"/>
  <c i="15" r="J60"/>
  <c i="16" r="F91"/>
  <c r="BE101"/>
  <c r="BE105"/>
  <c r="BE128"/>
  <c r="BE134"/>
  <c r="BE152"/>
  <c r="BE161"/>
  <c r="BE164"/>
  <c r="BE172"/>
  <c r="BE178"/>
  <c r="BE192"/>
  <c i="2" r="F59"/>
  <c r="BE91"/>
  <c r="BE95"/>
  <c r="BE97"/>
  <c r="BE99"/>
  <c i="3" r="BE99"/>
  <c r="BE103"/>
  <c r="BE111"/>
  <c r="BE117"/>
  <c r="BE120"/>
  <c r="BE121"/>
  <c r="BE129"/>
  <c r="BE136"/>
  <c r="BE138"/>
  <c r="BE145"/>
  <c r="BE147"/>
  <c r="BE155"/>
  <c r="BE159"/>
  <c r="BE160"/>
  <c r="BE165"/>
  <c r="BE174"/>
  <c r="BE193"/>
  <c r="BE203"/>
  <c r="BE208"/>
  <c r="BE210"/>
  <c r="BE215"/>
  <c r="BE221"/>
  <c r="BE228"/>
  <c r="BE231"/>
  <c r="BE233"/>
  <c r="BE243"/>
  <c r="BE244"/>
  <c r="BE246"/>
  <c r="BE248"/>
  <c r="BE253"/>
  <c r="BE259"/>
  <c r="BE264"/>
  <c r="BE265"/>
  <c r="BE271"/>
  <c r="BE278"/>
  <c r="BE280"/>
  <c r="BE282"/>
  <c r="BE287"/>
  <c r="BE292"/>
  <c r="BE296"/>
  <c r="BE300"/>
  <c r="BE303"/>
  <c r="BE304"/>
  <c r="BE308"/>
  <c r="BE310"/>
  <c r="BE311"/>
  <c r="BE314"/>
  <c r="BE319"/>
  <c r="BE322"/>
  <c r="BE324"/>
  <c r="BE333"/>
  <c r="BE338"/>
  <c r="BE341"/>
  <c r="BE345"/>
  <c r="BE347"/>
  <c r="BE362"/>
  <c r="BE370"/>
  <c r="BE373"/>
  <c r="BE376"/>
  <c i="5" r="J88"/>
  <c r="BE96"/>
  <c r="BE102"/>
  <c r="BE110"/>
  <c r="BE120"/>
  <c i="6" r="BE96"/>
  <c r="BE108"/>
  <c r="BE110"/>
  <c r="BE114"/>
  <c i="7" r="J62"/>
  <c r="BE94"/>
  <c i="8" r="F83"/>
  <c r="BE92"/>
  <c r="BE99"/>
  <c r="BE100"/>
  <c r="BE102"/>
  <c r="BE107"/>
  <c r="BE111"/>
  <c r="BE113"/>
  <c i="9" r="F58"/>
  <c r="J82"/>
  <c r="F85"/>
  <c r="BE91"/>
  <c r="BE93"/>
  <c r="BE106"/>
  <c r="BE112"/>
  <c r="BE114"/>
  <c i="10" r="BE100"/>
  <c r="BE112"/>
  <c r="BE114"/>
  <c r="BE118"/>
  <c r="BE121"/>
  <c i="11" r="E50"/>
  <c r="F81"/>
  <c r="BE96"/>
  <c i="12" r="BE104"/>
  <c r="BE105"/>
  <c r="BE117"/>
  <c r="BE122"/>
  <c r="BE141"/>
  <c r="BE184"/>
  <c r="BE187"/>
  <c r="BE195"/>
  <c r="BE211"/>
  <c r="BE214"/>
  <c r="BE218"/>
  <c r="BE224"/>
  <c r="BE246"/>
  <c r="BE250"/>
  <c r="BE253"/>
  <c r="BE262"/>
  <c r="BE276"/>
  <c i="14" r="E80"/>
  <c r="BE98"/>
  <c r="BE101"/>
  <c r="BE123"/>
  <c r="BE127"/>
  <c r="BE133"/>
  <c r="BE149"/>
  <c r="BE164"/>
  <c r="BE167"/>
  <c r="BE170"/>
  <c r="BE176"/>
  <c r="BE204"/>
  <c r="BE225"/>
  <c r="BK122"/>
  <c r="BK121"/>
  <c r="J121"/>
  <c r="J68"/>
  <c i="15" r="F63"/>
  <c i="16" r="J88"/>
  <c r="BE117"/>
  <c r="BE125"/>
  <c r="BE137"/>
  <c r="BE139"/>
  <c r="BE146"/>
  <c r="BE158"/>
  <c r="BE168"/>
  <c r="BE176"/>
  <c r="BE185"/>
  <c r="BE199"/>
  <c r="BE203"/>
  <c i="17" r="BE92"/>
  <c r="BK91"/>
  <c r="J91"/>
  <c r="J67"/>
  <c i="18" r="E52"/>
  <c r="J60"/>
  <c r="F63"/>
  <c r="BE95"/>
  <c r="BE97"/>
  <c r="BE98"/>
  <c r="BE101"/>
  <c r="BE104"/>
  <c r="BE105"/>
  <c r="BE109"/>
  <c r="BE113"/>
  <c r="BE117"/>
  <c r="BE121"/>
  <c r="BE124"/>
  <c r="BE128"/>
  <c r="BK127"/>
  <c r="J127"/>
  <c r="J70"/>
  <c i="19" r="E52"/>
  <c r="J60"/>
  <c r="F63"/>
  <c r="BE95"/>
  <c r="BE97"/>
  <c r="BE99"/>
  <c r="BE101"/>
  <c r="BE103"/>
  <c r="BE105"/>
  <c r="BE107"/>
  <c r="BE109"/>
  <c r="BE111"/>
  <c r="BE113"/>
  <c r="BE116"/>
  <c r="BE121"/>
  <c r="BE125"/>
  <c r="BE128"/>
  <c r="BE131"/>
  <c r="BE135"/>
  <c r="BE139"/>
  <c r="BE142"/>
  <c r="BE145"/>
  <c r="BE148"/>
  <c r="BE151"/>
  <c r="BE154"/>
  <c r="BE157"/>
  <c r="BE160"/>
  <c r="BE163"/>
  <c r="BE165"/>
  <c r="BE167"/>
  <c r="BE169"/>
  <c r="BE171"/>
  <c r="BE173"/>
  <c r="BE175"/>
  <c r="BE179"/>
  <c r="BE184"/>
  <c r="BE188"/>
  <c r="BE192"/>
  <c r="BE195"/>
  <c r="BE199"/>
  <c r="BE202"/>
  <c r="BE206"/>
  <c r="BE210"/>
  <c r="BE214"/>
  <c i="20" r="E52"/>
  <c r="J60"/>
  <c r="F63"/>
  <c r="BE92"/>
  <c r="BE94"/>
  <c i="21" r="E52"/>
  <c r="J60"/>
  <c r="F63"/>
  <c r="BE95"/>
  <c r="BE97"/>
  <c r="BE99"/>
  <c r="BE101"/>
  <c r="BE103"/>
  <c r="BE105"/>
  <c r="BE107"/>
  <c r="BE109"/>
  <c r="BE111"/>
  <c r="BE113"/>
  <c r="BE115"/>
  <c r="BE117"/>
  <c r="BE119"/>
  <c r="BE120"/>
  <c r="BE121"/>
  <c r="BE122"/>
  <c r="BE123"/>
  <c r="BE124"/>
  <c r="BE126"/>
  <c r="BE128"/>
  <c r="BE130"/>
  <c r="BE135"/>
  <c r="BE139"/>
  <c r="BE143"/>
  <c r="BE147"/>
  <c r="BE150"/>
  <c r="BE153"/>
  <c r="BE156"/>
  <c r="BE159"/>
  <c r="BE162"/>
  <c r="BE165"/>
  <c r="BE168"/>
  <c r="BE172"/>
  <c r="BE176"/>
  <c r="BE180"/>
  <c r="BE183"/>
  <c r="BE187"/>
  <c r="BE190"/>
  <c r="BE194"/>
  <c r="BE197"/>
  <c r="BE201"/>
  <c r="BE205"/>
  <c r="BE209"/>
  <c r="BE212"/>
  <c r="BE216"/>
  <c r="BE220"/>
  <c r="BE224"/>
  <c i="22" r="E52"/>
  <c r="J60"/>
  <c r="F63"/>
  <c r="BE92"/>
  <c r="BE94"/>
  <c i="23" r="E52"/>
  <c r="J60"/>
  <c r="F63"/>
  <c r="BE95"/>
  <c r="BE97"/>
  <c r="BE99"/>
  <c r="BE101"/>
  <c r="BE103"/>
  <c r="BE105"/>
  <c r="BE107"/>
  <c r="BE112"/>
  <c r="BE115"/>
  <c r="BE119"/>
  <c r="BE123"/>
  <c r="BE125"/>
  <c r="BE128"/>
  <c r="BE132"/>
  <c r="BE135"/>
  <c r="BE138"/>
  <c r="BE140"/>
  <c r="BE142"/>
  <c r="BE144"/>
  <c r="BE146"/>
  <c r="BE149"/>
  <c r="BE152"/>
  <c r="BE156"/>
  <c r="BE160"/>
  <c r="BE163"/>
  <c r="BE166"/>
  <c r="BE170"/>
  <c r="BE174"/>
  <c r="BE177"/>
  <c i="24" r="E52"/>
  <c r="J60"/>
  <c r="F63"/>
  <c r="BE92"/>
  <c r="BK91"/>
  <c r="J91"/>
  <c r="J67"/>
  <c i="25" r="E50"/>
  <c r="J56"/>
  <c r="F59"/>
  <c r="BE88"/>
  <c r="BE91"/>
  <c r="BE92"/>
  <c r="BE93"/>
  <c r="BE94"/>
  <c r="BE96"/>
  <c r="BE97"/>
  <c i="26" r="E50"/>
  <c r="J56"/>
  <c r="F58"/>
  <c r="J58"/>
  <c r="F59"/>
  <c r="J59"/>
  <c r="BE88"/>
  <c r="BE90"/>
  <c r="BE92"/>
  <c r="BE94"/>
  <c r="BE96"/>
  <c r="BE97"/>
  <c r="BE98"/>
  <c r="BE99"/>
  <c r="BE101"/>
  <c r="BE103"/>
  <c r="BE104"/>
  <c r="BE105"/>
  <c r="BE106"/>
  <c r="BE107"/>
  <c r="BE108"/>
  <c r="BE109"/>
  <c r="BE110"/>
  <c r="BE111"/>
  <c r="BE112"/>
  <c r="BE113"/>
  <c r="BE114"/>
  <c r="BE115"/>
  <c r="BE116"/>
  <c r="BE117"/>
  <c r="BE118"/>
  <c r="BE119"/>
  <c r="BE120"/>
  <c r="BE121"/>
  <c r="BE122"/>
  <c r="BE123"/>
  <c r="BE124"/>
  <c r="BE126"/>
  <c r="BE127"/>
  <c r="BE128"/>
  <c r="BE130"/>
  <c r="BE132"/>
  <c r="BE134"/>
  <c r="BE136"/>
  <c r="BE138"/>
  <c r="BE140"/>
  <c r="BE141"/>
  <c r="BE143"/>
  <c r="BE144"/>
  <c r="BE146"/>
  <c r="BE148"/>
  <c r="BE150"/>
  <c r="BE152"/>
  <c r="BE153"/>
  <c r="BE154"/>
  <c r="BE155"/>
  <c r="BE157"/>
  <c r="BE159"/>
  <c r="BE160"/>
  <c r="BE162"/>
  <c r="BE163"/>
  <c r="BE165"/>
  <c r="BE166"/>
  <c r="BE167"/>
  <c r="BE168"/>
  <c r="BE169"/>
  <c r="BE170"/>
  <c r="BE171"/>
  <c r="BE172"/>
  <c r="BE173"/>
  <c r="BE174"/>
  <c r="BE175"/>
  <c r="BE176"/>
  <c r="BE177"/>
  <c r="BE178"/>
  <c i="27" r="E50"/>
  <c r="J56"/>
  <c r="F58"/>
  <c r="J58"/>
  <c r="F59"/>
  <c r="J59"/>
  <c r="BE90"/>
  <c r="BE92"/>
  <c r="BE94"/>
  <c r="BE95"/>
  <c r="BE96"/>
  <c r="BE97"/>
  <c r="BE98"/>
  <c r="BE99"/>
  <c r="BE101"/>
  <c r="BE102"/>
  <c r="BE103"/>
  <c r="BE104"/>
  <c r="BE105"/>
  <c r="BE107"/>
  <c r="BE109"/>
  <c r="BE111"/>
  <c r="BE113"/>
  <c r="BE115"/>
  <c r="BE116"/>
  <c r="BE117"/>
  <c i="28" r="E50"/>
  <c r="J56"/>
  <c r="F58"/>
  <c r="J58"/>
  <c r="F59"/>
  <c r="J59"/>
  <c r="BE90"/>
  <c r="BE91"/>
  <c r="BE93"/>
  <c r="BE94"/>
  <c r="BE95"/>
  <c r="BE96"/>
  <c r="BE97"/>
  <c r="BE98"/>
  <c i="2" r="E50"/>
  <c r="BE93"/>
  <c r="BE100"/>
  <c r="BE106"/>
  <c r="BE107"/>
  <c r="BE110"/>
  <c i="3" r="F59"/>
  <c r="BE97"/>
  <c r="BE100"/>
  <c r="BE101"/>
  <c r="BE109"/>
  <c r="BE119"/>
  <c r="BE122"/>
  <c r="BE131"/>
  <c r="BE132"/>
  <c r="BE133"/>
  <c r="BE135"/>
  <c r="BE140"/>
  <c r="BE141"/>
  <c r="BE143"/>
  <c r="BE153"/>
  <c r="BE154"/>
  <c r="BE156"/>
  <c r="BE157"/>
  <c r="BE158"/>
  <c r="BE167"/>
  <c r="BE171"/>
  <c r="BE176"/>
  <c r="BE186"/>
  <c r="BE188"/>
  <c r="BE190"/>
  <c r="BE205"/>
  <c r="BE211"/>
  <c r="BE216"/>
  <c r="BE222"/>
  <c r="BE223"/>
  <c r="BE225"/>
  <c r="BE226"/>
  <c r="BE227"/>
  <c r="BE238"/>
  <c r="BE239"/>
  <c r="BE240"/>
  <c r="BE242"/>
  <c r="BE247"/>
  <c r="BE257"/>
  <c r="BE260"/>
  <c r="BE262"/>
  <c r="BE263"/>
  <c r="BE268"/>
  <c r="BE274"/>
  <c r="BE279"/>
  <c r="BE293"/>
  <c r="BE298"/>
  <c r="BE312"/>
  <c r="BE315"/>
  <c r="BE316"/>
  <c r="BE318"/>
  <c r="BE326"/>
  <c r="BE330"/>
  <c r="BE339"/>
  <c r="BE342"/>
  <c r="BE343"/>
  <c r="BE344"/>
  <c r="BE350"/>
  <c r="BE355"/>
  <c r="BE359"/>
  <c r="BE375"/>
  <c r="BE381"/>
  <c i="4" r="E52"/>
  <c r="J62"/>
  <c i="5" r="BE98"/>
  <c r="BE100"/>
  <c r="BE122"/>
  <c i="6" r="BE104"/>
  <c r="BE106"/>
  <c r="BE112"/>
  <c i="7" r="BE96"/>
  <c r="BE100"/>
  <c r="BE102"/>
  <c i="8" r="BE90"/>
  <c r="BE91"/>
  <c r="BE98"/>
  <c r="BE103"/>
  <c r="BE105"/>
  <c r="BE108"/>
  <c r="BE109"/>
  <c i="9" r="BE102"/>
  <c r="BE104"/>
  <c r="BE110"/>
  <c r="BE120"/>
  <c r="BE122"/>
  <c i="10" r="J56"/>
  <c r="F59"/>
  <c r="BE90"/>
  <c r="BE92"/>
  <c r="BE98"/>
  <c r="BE102"/>
  <c r="BE110"/>
  <c r="BE113"/>
  <c r="BE116"/>
  <c r="BE120"/>
  <c i="11" r="BE86"/>
  <c r="BE88"/>
  <c r="BE91"/>
  <c r="BE101"/>
  <c i="12" r="BE106"/>
  <c r="BE107"/>
  <c r="BE109"/>
  <c r="BE110"/>
  <c r="BE118"/>
  <c r="BE120"/>
  <c r="BE126"/>
  <c r="BE129"/>
  <c r="BE131"/>
  <c r="BE137"/>
  <c r="BE153"/>
  <c r="BE166"/>
  <c r="BE192"/>
  <c r="BE197"/>
  <c r="BE203"/>
  <c r="BE205"/>
  <c r="BE207"/>
  <c r="BE221"/>
  <c r="BE239"/>
  <c r="BE242"/>
  <c r="BE282"/>
  <c i="13" r="BK91"/>
  <c r="J91"/>
  <c r="J67"/>
  <c i="14" r="BE110"/>
  <c r="BE112"/>
  <c r="BE115"/>
  <c r="BE118"/>
  <c r="BE156"/>
  <c r="BE185"/>
  <c r="BE192"/>
  <c r="BE196"/>
  <c r="BE200"/>
  <c r="BE209"/>
  <c i="15" r="E52"/>
  <c r="BE95"/>
  <c r="BE98"/>
  <c r="BK97"/>
  <c r="J97"/>
  <c r="J68"/>
  <c i="16" r="BE99"/>
  <c r="BE103"/>
  <c r="BE107"/>
  <c r="BE109"/>
  <c r="BE121"/>
  <c r="BE131"/>
  <c r="BE143"/>
  <c r="BE149"/>
  <c r="BE156"/>
  <c r="BE181"/>
  <c r="BE188"/>
  <c r="BE195"/>
  <c r="BE207"/>
  <c i="17" r="E52"/>
  <c r="J60"/>
  <c i="7" r="J38"/>
  <c i="1" r="AW62"/>
  <c i="2" r="F38"/>
  <c i="1" r="BC56"/>
  <c i="2" r="J36"/>
  <c i="1" r="AW56"/>
  <c i="3" r="F37"/>
  <c i="1" r="BB57"/>
  <c i="10" r="F39"/>
  <c i="1" r="BD65"/>
  <c i="13" r="F38"/>
  <c i="1" r="BA70"/>
  <c i="24" r="J37"/>
  <c i="1" r="AV87"/>
  <c r="AT87"/>
  <c i="9" r="J36"/>
  <c i="1" r="AW64"/>
  <c i="9" r="F36"/>
  <c i="1" r="BA64"/>
  <c i="12" r="F40"/>
  <c i="1" r="BC69"/>
  <c r="BC68"/>
  <c i="21" r="F38"/>
  <c i="1" r="BA83"/>
  <c i="25" r="F37"/>
  <c i="1" r="BB88"/>
  <c i="4" r="F39"/>
  <c i="1" r="BB59"/>
  <c i="5" r="F41"/>
  <c i="1" r="BD60"/>
  <c i="28" r="F36"/>
  <c i="1" r="BA92"/>
  <c i="17" r="J37"/>
  <c i="1" r="AV76"/>
  <c r="AT76"/>
  <c i="24" r="F38"/>
  <c i="1" r="BA87"/>
  <c i="8" r="F37"/>
  <c i="1" r="BB63"/>
  <c i="27" r="F39"/>
  <c i="1" r="BD91"/>
  <c i="7" r="F40"/>
  <c i="1" r="BC62"/>
  <c i="10" r="F38"/>
  <c i="1" r="BC65"/>
  <c i="19" r="F38"/>
  <c i="1" r="BA80"/>
  <c i="19" r="F41"/>
  <c i="1" r="BD80"/>
  <c i="25" r="F39"/>
  <c i="1" r="BD88"/>
  <c i="28" r="F37"/>
  <c i="1" r="BB92"/>
  <c i="11" r="F38"/>
  <c i="1" r="BC66"/>
  <c i="12" r="F41"/>
  <c i="1" r="BD69"/>
  <c r="BD68"/>
  <c i="12" r="F38"/>
  <c i="1" r="BA69"/>
  <c i="4" r="J38"/>
  <c i="1" r="AW59"/>
  <c i="6" r="J38"/>
  <c i="1" r="AW61"/>
  <c i="8" r="J36"/>
  <c i="1" r="AW63"/>
  <c i="6" r="F38"/>
  <c i="1" r="BA61"/>
  <c i="8" r="F39"/>
  <c i="1" r="BD63"/>
  <c i="18" r="F38"/>
  <c i="1" r="BA78"/>
  <c r="BA77"/>
  <c r="AW77"/>
  <c i="19" r="F40"/>
  <c i="1" r="BC80"/>
  <c i="23" r="J38"/>
  <c i="1" r="AW86"/>
  <c i="26" r="F36"/>
  <c i="1" r="BA90"/>
  <c i="3" r="F36"/>
  <c i="1" r="BA57"/>
  <c i="17" r="F38"/>
  <c i="1" r="BA76"/>
  <c i="14" r="F38"/>
  <c i="1" r="BA72"/>
  <c i="16" r="F38"/>
  <c i="1" r="BA75"/>
  <c i="19" r="J38"/>
  <c i="1" r="AW80"/>
  <c i="23" r="F39"/>
  <c i="1" r="BB86"/>
  <c r="BB85"/>
  <c r="AX85"/>
  <c i="7" r="F39"/>
  <c i="1" r="BB62"/>
  <c i="10" r="F36"/>
  <c i="1" r="BA65"/>
  <c i="28" r="J36"/>
  <c i="1" r="AW92"/>
  <c i="5" r="J38"/>
  <c i="1" r="AW60"/>
  <c i="27" r="F36"/>
  <c i="1" r="BA91"/>
  <c i="4" r="F41"/>
  <c i="1" r="BD59"/>
  <c i="6" r="F41"/>
  <c i="1" r="BD61"/>
  <c i="16" r="F41"/>
  <c i="1" r="BD75"/>
  <c r="BD74"/>
  <c i="26" r="F37"/>
  <c i="1" r="BB90"/>
  <c i="10" r="J36"/>
  <c i="1" r="AW65"/>
  <c i="3" r="F39"/>
  <c i="1" r="BD57"/>
  <c i="11" r="F37"/>
  <c i="1" r="BB66"/>
  <c i="2" r="J32"/>
  <c i="1" r="AG56"/>
  <c i="5" r="F40"/>
  <c i="1" r="BC60"/>
  <c i="7" r="F38"/>
  <c i="1" r="BA62"/>
  <c i="9" r="F38"/>
  <c i="1" r="BC64"/>
  <c i="14" r="F39"/>
  <c i="1" r="BB72"/>
  <c i="22" r="F39"/>
  <c i="1" r="BB84"/>
  <c i="25" r="J36"/>
  <c i="1" r="AW88"/>
  <c i="26" r="F39"/>
  <c i="1" r="BD90"/>
  <c i="27" r="F37"/>
  <c i="1" r="BB91"/>
  <c i="10" r="F37"/>
  <c i="1" r="BB65"/>
  <c i="12" r="J38"/>
  <c i="1" r="AW69"/>
  <c i="22" r="J38"/>
  <c i="1" r="AW84"/>
  <c i="25" r="F38"/>
  <c i="1" r="BC88"/>
  <c i="27" r="F38"/>
  <c i="1" r="BC91"/>
  <c i="2" r="F37"/>
  <c i="1" r="BB56"/>
  <c i="8" r="F38"/>
  <c i="1" r="BC63"/>
  <c i="13" r="F37"/>
  <c i="1" r="AZ70"/>
  <c i="4" r="F40"/>
  <c i="1" r="BC59"/>
  <c i="6" r="F40"/>
  <c i="1" r="BC61"/>
  <c i="15" r="J38"/>
  <c i="1" r="AW73"/>
  <c i="11" r="F36"/>
  <c i="1" r="BA66"/>
  <c i="4" r="F38"/>
  <c i="1" r="BA59"/>
  <c i="5" r="F39"/>
  <c i="1" r="BB60"/>
  <c i="11" r="J36"/>
  <c i="1" r="AW66"/>
  <c i="18" r="F40"/>
  <c i="1" r="BC78"/>
  <c r="BC77"/>
  <c r="AY77"/>
  <c i="20" r="F39"/>
  <c i="1" r="BB81"/>
  <c i="23" r="F38"/>
  <c i="1" r="BA86"/>
  <c i="5" r="F38"/>
  <c i="1" r="BA60"/>
  <c i="9" r="F37"/>
  <c i="1" r="BB64"/>
  <c i="28" r="F38"/>
  <c i="1" r="BC92"/>
  <c i="2" r="F39"/>
  <c i="1" r="BD56"/>
  <c i="14" r="J38"/>
  <c i="1" r="AW72"/>
  <c i="15" r="F38"/>
  <c i="1" r="BA73"/>
  <c i="15" r="F41"/>
  <c i="1" r="BD73"/>
  <c i="5" r="J34"/>
  <c i="1" r="AG60"/>
  <c i="8" r="F36"/>
  <c i="1" r="BA63"/>
  <c i="15" r="F40"/>
  <c i="1" r="BC73"/>
  <c i="16" r="F39"/>
  <c i="1" r="BB75"/>
  <c r="BB74"/>
  <c r="AX74"/>
  <c i="25" r="F36"/>
  <c i="1" r="BA88"/>
  <c i="26" r="F38"/>
  <c i="1" r="BC90"/>
  <c r="AS55"/>
  <c i="3" r="J36"/>
  <c i="1" r="AW57"/>
  <c i="21" r="F39"/>
  <c i="1" r="BB83"/>
  <c i="15" r="F39"/>
  <c i="1" r="BB73"/>
  <c r="AU68"/>
  <c r="AU77"/>
  <c i="2" r="F36"/>
  <c i="1" r="BA56"/>
  <c i="7" r="F41"/>
  <c i="1" r="BD62"/>
  <c i="14" r="F41"/>
  <c i="1" r="BD72"/>
  <c i="18" r="F39"/>
  <c i="1" r="BB78"/>
  <c r="BB77"/>
  <c r="AX77"/>
  <c i="18" r="F41"/>
  <c i="1" r="BD78"/>
  <c r="BD77"/>
  <c i="21" r="F40"/>
  <c i="1" r="BC83"/>
  <c i="26" r="J36"/>
  <c i="1" r="AW90"/>
  <c i="16" r="J38"/>
  <c i="1" r="AW75"/>
  <c i="16" r="F40"/>
  <c i="1" r="BC75"/>
  <c r="BC74"/>
  <c r="AY74"/>
  <c i="12" r="F39"/>
  <c i="1" r="BB69"/>
  <c r="BB68"/>
  <c r="AX68"/>
  <c i="19" r="F39"/>
  <c i="1" r="BB80"/>
  <c i="22" r="F38"/>
  <c i="1" r="BA84"/>
  <c i="22" r="F41"/>
  <c i="1" r="BD84"/>
  <c i="23" r="F41"/>
  <c i="1" r="BD86"/>
  <c r="BD85"/>
  <c i="27" r="J36"/>
  <c i="1" r="AW91"/>
  <c i="6" r="F39"/>
  <c i="1" r="BB61"/>
  <c i="14" r="F40"/>
  <c i="1" r="BC72"/>
  <c i="11" r="F39"/>
  <c i="1" r="BD66"/>
  <c i="28" r="F39"/>
  <c i="1" r="BD92"/>
  <c i="9" r="F39"/>
  <c i="1" r="BD64"/>
  <c i="18" r="J38"/>
  <c i="1" r="AW78"/>
  <c i="20" r="F41"/>
  <c i="1" r="BD81"/>
  <c i="21" r="J38"/>
  <c i="1" r="AW83"/>
  <c i="22" r="F40"/>
  <c i="1" r="BC84"/>
  <c i="23" r="F40"/>
  <c i="1" r="BC86"/>
  <c r="BC85"/>
  <c r="AY85"/>
  <c i="3" r="F38"/>
  <c i="1" r="BC57"/>
  <c i="20" r="F38"/>
  <c i="1" r="BA81"/>
  <c i="20" r="J38"/>
  <c i="1" r="AW81"/>
  <c i="20" r="F40"/>
  <c i="1" r="BC81"/>
  <c i="21" r="F41"/>
  <c i="1" r="BD83"/>
  <c r="AS67"/>
  <c r="AU71"/>
  <c i="16" l="1" r="R94"/>
  <c i="23" r="P94"/>
  <c i="1" r="AU86"/>
  <c i="16" r="T94"/>
  <c i="23" r="T94"/>
  <c i="21" r="T94"/>
  <c i="19" r="T94"/>
  <c i="23" r="R94"/>
  <c i="21" r="P94"/>
  <c i="1" r="AU83"/>
  <c i="19" r="R94"/>
  <c i="16" r="P94"/>
  <c i="1" r="AU75"/>
  <c i="21" r="R94"/>
  <c i="19" r="P94"/>
  <c i="1" r="AU80"/>
  <c i="12" r="R94"/>
  <c i="3" r="P94"/>
  <c r="P93"/>
  <c i="1" r="AU57"/>
  <c i="9" r="T89"/>
  <c r="T88"/>
  <c r="R89"/>
  <c r="R88"/>
  <c i="3" r="R94"/>
  <c r="R93"/>
  <c r="T94"/>
  <c r="T93"/>
  <c r="BK94"/>
  <c r="J94"/>
  <c r="J64"/>
  <c i="14" r="BK94"/>
  <c r="J94"/>
  <c r="J67"/>
  <c i="15" r="BK92"/>
  <c r="J92"/>
  <c i="3" r="J95"/>
  <c r="J65"/>
  <c i="4" r="J93"/>
  <c r="J68"/>
  <c i="8" r="BK86"/>
  <c r="J86"/>
  <c i="10" r="BK87"/>
  <c r="J87"/>
  <c r="J63"/>
  <c i="12" r="BK160"/>
  <c r="J160"/>
  <c r="J68"/>
  <c i="14" r="J122"/>
  <c r="J69"/>
  <c i="2" r="J87"/>
  <c r="J64"/>
  <c i="5" r="J67"/>
  <c i="10" r="J89"/>
  <c r="J65"/>
  <c i="28" r="BK88"/>
  <c r="J88"/>
  <c r="J64"/>
  <c i="2" r="J63"/>
  <c i="5" r="J93"/>
  <c r="J68"/>
  <c i="6" r="BK92"/>
  <c r="J92"/>
  <c r="J67"/>
  <c i="7" r="BK92"/>
  <c r="J92"/>
  <c i="9" r="BK89"/>
  <c r="BK88"/>
  <c r="J88"/>
  <c r="J63"/>
  <c i="16" r="BK112"/>
  <c r="J112"/>
  <c r="J68"/>
  <c i="18" r="BK107"/>
  <c r="J107"/>
  <c r="J68"/>
  <c i="19" r="BK119"/>
  <c r="J119"/>
  <c r="J68"/>
  <c i="21" r="BK133"/>
  <c r="J133"/>
  <c r="J68"/>
  <c i="23" r="BK110"/>
  <c r="J110"/>
  <c r="J68"/>
  <c i="25" r="BK86"/>
  <c r="J86"/>
  <c r="J63"/>
  <c i="26" r="BK86"/>
  <c r="J86"/>
  <c r="J63"/>
  <c i="27" r="BK88"/>
  <c r="J88"/>
  <c r="J64"/>
  <c i="1" r="BC89"/>
  <c r="AY89"/>
  <c r="BD82"/>
  <c r="BA74"/>
  <c r="AW74"/>
  <c i="9" r="J35"/>
  <c i="1" r="AV64"/>
  <c r="AT64"/>
  <c i="25" r="J35"/>
  <c i="1" r="AV88"/>
  <c r="AT88"/>
  <c i="26" r="J35"/>
  <c i="1" r="AV90"/>
  <c r="AT90"/>
  <c r="BA68"/>
  <c r="BC79"/>
  <c r="AY79"/>
  <c i="5" r="J37"/>
  <c i="1" r="AV60"/>
  <c r="AT60"/>
  <c i="22" r="J37"/>
  <c i="1" r="AV84"/>
  <c r="AT84"/>
  <c i="23" r="J37"/>
  <c i="1" r="AV86"/>
  <c r="AT86"/>
  <c r="BB89"/>
  <c r="AX89"/>
  <c i="28" r="J35"/>
  <c i="1" r="AV92"/>
  <c r="AT92"/>
  <c i="17" r="F37"/>
  <c i="1" r="AZ76"/>
  <c i="20" r="F37"/>
  <c i="1" r="AZ81"/>
  <c i="21" r="F37"/>
  <c i="1" r="AZ83"/>
  <c i="26" r="F35"/>
  <c i="1" r="AZ90"/>
  <c i="12" r="J37"/>
  <c i="1" r="AV69"/>
  <c r="AT69"/>
  <c r="AU58"/>
  <c i="11" r="J35"/>
  <c i="1" r="AV66"/>
  <c r="AT66"/>
  <c r="AU85"/>
  <c r="AU74"/>
  <c r="AS54"/>
  <c i="7" r="J37"/>
  <c i="1" r="AV62"/>
  <c r="AT62"/>
  <c r="BA71"/>
  <c r="AW71"/>
  <c i="5" r="F37"/>
  <c i="1" r="AZ60"/>
  <c i="16" r="F37"/>
  <c i="1" r="AZ75"/>
  <c i="15" r="F37"/>
  <c i="1" r="AZ73"/>
  <c i="15" r="J34"/>
  <c i="1" r="AG73"/>
  <c i="11" r="J32"/>
  <c i="1" r="AG66"/>
  <c i="13" r="J37"/>
  <c i="1" r="AV70"/>
  <c r="AT70"/>
  <c i="4" r="J37"/>
  <c i="1" r="AV59"/>
  <c r="AT59"/>
  <c r="BD71"/>
  <c r="BB82"/>
  <c r="AX82"/>
  <c i="18" r="F37"/>
  <c i="1" r="AZ78"/>
  <c r="AZ77"/>
  <c r="AV77"/>
  <c r="AT77"/>
  <c i="27" r="J35"/>
  <c i="1" r="AV91"/>
  <c r="AT91"/>
  <c r="BB58"/>
  <c r="AX58"/>
  <c i="9" r="F35"/>
  <c i="1" r="AZ64"/>
  <c i="8" r="J32"/>
  <c i="1" r="AG63"/>
  <c i="7" r="J34"/>
  <c i="1" r="AG62"/>
  <c r="AN62"/>
  <c i="3" r="J35"/>
  <c i="1" r="AV57"/>
  <c r="AT57"/>
  <c i="7" r="F37"/>
  <c i="1" r="AZ62"/>
  <c i="19" r="F37"/>
  <c i="1" r="AZ80"/>
  <c i="27" r="F35"/>
  <c i="1" r="AZ91"/>
  <c r="BC82"/>
  <c r="AY82"/>
  <c i="4" r="J34"/>
  <c i="1" r="AG59"/>
  <c i="10" r="F35"/>
  <c i="1" r="AZ65"/>
  <c i="14" r="F37"/>
  <c i="1" r="AZ72"/>
  <c i="8" r="J35"/>
  <c i="1" r="AV63"/>
  <c r="AT63"/>
  <c i="24" r="F37"/>
  <c i="1" r="AZ87"/>
  <c i="6" r="J37"/>
  <c i="1" r="AV61"/>
  <c r="AT61"/>
  <c i="3" r="F35"/>
  <c i="1" r="AZ57"/>
  <c r="BA89"/>
  <c r="AW89"/>
  <c i="12" r="F37"/>
  <c i="1" r="AZ69"/>
  <c r="AZ68"/>
  <c r="AV68"/>
  <c i="23" r="F37"/>
  <c i="1" r="AZ86"/>
  <c i="16" r="J37"/>
  <c i="1" r="AV75"/>
  <c r="AT75"/>
  <c r="BB79"/>
  <c r="AX79"/>
  <c i="2" r="J35"/>
  <c i="1" r="AV56"/>
  <c r="AT56"/>
  <c r="AN56"/>
  <c i="15" r="J37"/>
  <c i="1" r="AV73"/>
  <c r="AT73"/>
  <c i="21" r="J37"/>
  <c i="1" r="AV83"/>
  <c r="AT83"/>
  <c i="28" r="F35"/>
  <c i="1" r="AZ92"/>
  <c r="BD58"/>
  <c r="BC58"/>
  <c r="AY58"/>
  <c r="BA79"/>
  <c r="AW79"/>
  <c r="BD89"/>
  <c i="19" r="J37"/>
  <c i="1" r="AV80"/>
  <c r="AT80"/>
  <c r="BA82"/>
  <c r="AW82"/>
  <c i="14" r="J37"/>
  <c i="1" r="AV72"/>
  <c r="AT72"/>
  <c i="18" r="J37"/>
  <c i="1" r="AV78"/>
  <c r="AT78"/>
  <c i="20" r="J37"/>
  <c i="1" r="AV81"/>
  <c r="AT81"/>
  <c i="25" r="F35"/>
  <c i="1" r="AZ88"/>
  <c i="6" r="F37"/>
  <c i="1" r="AZ61"/>
  <c r="AY68"/>
  <c i="13" r="J34"/>
  <c i="1" r="AG70"/>
  <c r="AN70"/>
  <c i="17" r="J34"/>
  <c i="1" r="AG76"/>
  <c r="AN76"/>
  <c i="20" r="J34"/>
  <c i="1" r="AG81"/>
  <c r="AN81"/>
  <c i="22" r="J34"/>
  <c i="1" r="AG84"/>
  <c r="AN84"/>
  <c i="24" r="J34"/>
  <c i="1" r="AG87"/>
  <c r="AN87"/>
  <c r="AU89"/>
  <c i="8" r="F35"/>
  <c i="1" r="AZ63"/>
  <c r="BB71"/>
  <c r="AX71"/>
  <c r="AU79"/>
  <c r="BD79"/>
  <c r="BA85"/>
  <c r="AW85"/>
  <c i="4" r="F37"/>
  <c i="1" r="AZ59"/>
  <c i="10" r="J35"/>
  <c i="1" r="AV65"/>
  <c r="AT65"/>
  <c r="BA58"/>
  <c r="AW58"/>
  <c r="BC71"/>
  <c r="AY71"/>
  <c i="11" r="F35"/>
  <c i="1" r="AZ66"/>
  <c i="22" r="F37"/>
  <c i="1" r="AZ84"/>
  <c r="AU82"/>
  <c i="2" r="F35"/>
  <c i="1" r="AZ56"/>
  <c i="8" l="1" r="J41"/>
  <c i="11" r="J41"/>
  <c i="4" r="J43"/>
  <c i="7" r="J43"/>
  <c i="13" r="J43"/>
  <c i="15" r="J43"/>
  <c i="20" r="J43"/>
  <c i="22" r="J43"/>
  <c i="12" r="BK94"/>
  <c r="J94"/>
  <c r="J67"/>
  <c i="21" r="BK94"/>
  <c r="J94"/>
  <c r="J67"/>
  <c i="18" r="BK94"/>
  <c r="J94"/>
  <c r="J67"/>
  <c i="9" r="J89"/>
  <c r="J64"/>
  <c i="15" r="J67"/>
  <c i="7" r="J67"/>
  <c i="28" r="BK87"/>
  <c r="J87"/>
  <c r="J63"/>
  <c i="2" r="J41"/>
  <c i="19" r="BK94"/>
  <c r="J94"/>
  <c r="J67"/>
  <c i="23" r="BK94"/>
  <c r="J94"/>
  <c r="J67"/>
  <c i="16" r="BK94"/>
  <c r="J94"/>
  <c r="J67"/>
  <c i="8" r="J63"/>
  <c i="24" r="J43"/>
  <c i="27" r="BK87"/>
  <c r="J87"/>
  <c r="J63"/>
  <c i="3" r="BK93"/>
  <c r="J93"/>
  <c r="J63"/>
  <c i="5" r="J43"/>
  <c i="17" r="J43"/>
  <c i="1" r="AN60"/>
  <c r="AN59"/>
  <c r="AN66"/>
  <c r="AN73"/>
  <c r="AN63"/>
  <c r="BC67"/>
  <c r="AY67"/>
  <c r="BA67"/>
  <c r="AW67"/>
  <c r="AZ79"/>
  <c r="AV79"/>
  <c r="AT79"/>
  <c i="14" r="J34"/>
  <c i="1" r="AG72"/>
  <c r="AN72"/>
  <c i="25" r="J32"/>
  <c i="1" r="AG88"/>
  <c r="AN88"/>
  <c r="BB67"/>
  <c r="AX67"/>
  <c r="BA55"/>
  <c r="BD55"/>
  <c r="AZ85"/>
  <c r="AV85"/>
  <c r="AT85"/>
  <c r="AZ89"/>
  <c r="AV89"/>
  <c r="AT89"/>
  <c r="AZ82"/>
  <c r="AV82"/>
  <c r="AT82"/>
  <c r="AZ71"/>
  <c r="AV71"/>
  <c r="AT71"/>
  <c r="BC55"/>
  <c r="AY55"/>
  <c r="AU67"/>
  <c r="AZ58"/>
  <c r="AV58"/>
  <c r="AT58"/>
  <c r="AU55"/>
  <c r="AU54"/>
  <c r="AW68"/>
  <c r="AT68"/>
  <c i="26" r="J32"/>
  <c i="1" r="AG90"/>
  <c r="AN90"/>
  <c r="BB55"/>
  <c r="AX55"/>
  <c r="BD67"/>
  <c r="AZ74"/>
  <c r="AV74"/>
  <c r="AT74"/>
  <c i="10" r="J32"/>
  <c i="1" r="AG65"/>
  <c r="AN65"/>
  <c i="6" r="J34"/>
  <c i="1" r="AG61"/>
  <c r="AN61"/>
  <c i="9" r="J32"/>
  <c i="1" r="AG64"/>
  <c r="AN64"/>
  <c i="10" l="1" r="J41"/>
  <c i="14" r="J43"/>
  <c i="6" r="J43"/>
  <c i="9" r="J41"/>
  <c i="25" r="J41"/>
  <c i="26" r="J41"/>
  <c i="1" r="BA54"/>
  <c r="AW54"/>
  <c r="AK30"/>
  <c r="AZ55"/>
  <c r="BB54"/>
  <c r="W31"/>
  <c i="16" r="J34"/>
  <c i="1" r="AG75"/>
  <c r="AN75"/>
  <c r="AG58"/>
  <c r="AN58"/>
  <c r="BC54"/>
  <c r="AY54"/>
  <c r="BD54"/>
  <c r="W33"/>
  <c r="AZ67"/>
  <c r="AV67"/>
  <c r="AT67"/>
  <c i="28" r="J32"/>
  <c i="1" r="AG92"/>
  <c r="AN92"/>
  <c r="AW55"/>
  <c i="12" r="J34"/>
  <c i="1" r="AG69"/>
  <c r="AN69"/>
  <c i="19" r="J34"/>
  <c i="1" r="AG80"/>
  <c r="AN80"/>
  <c i="18" r="J34"/>
  <c i="1" r="AG78"/>
  <c r="AG77"/>
  <c r="AN77"/>
  <c i="23" r="J34"/>
  <c i="1" r="AG86"/>
  <c r="AN86"/>
  <c i="27" r="J32"/>
  <c i="1" r="AG91"/>
  <c r="AN91"/>
  <c r="AG71"/>
  <c r="AN71"/>
  <c i="3" r="J32"/>
  <c i="1" r="AG57"/>
  <c r="AN57"/>
  <c i="21" r="J34"/>
  <c i="1" r="AG83"/>
  <c r="AN83"/>
  <c l="1" r="AN78"/>
  <c i="3" r="J41"/>
  <c i="12" r="J43"/>
  <c i="18" r="J43"/>
  <c i="19" r="J43"/>
  <c i="21" r="J43"/>
  <c i="23" r="J43"/>
  <c i="27" r="J41"/>
  <c i="28" r="J41"/>
  <c i="16" r="J43"/>
  <c i="1" r="AG89"/>
  <c r="AN89"/>
  <c r="AG82"/>
  <c r="AN82"/>
  <c r="AX54"/>
  <c r="AV55"/>
  <c r="AT55"/>
  <c r="AG55"/>
  <c r="AG68"/>
  <c r="AG74"/>
  <c r="AN74"/>
  <c r="AG85"/>
  <c r="AN85"/>
  <c r="AZ54"/>
  <c r="W29"/>
  <c r="W32"/>
  <c r="W30"/>
  <c r="AG79"/>
  <c r="AN79"/>
  <c l="1" r="AN55"/>
  <c r="AN68"/>
  <c r="AG67"/>
  <c r="AN67"/>
  <c r="AV54"/>
  <c r="AK29"/>
  <c l="1" r="AG54"/>
  <c r="AK26"/>
  <c r="AK35"/>
  <c r="AT54"/>
  <c l="1" r="AN54"/>
</calcChain>
</file>

<file path=xl/sharedStrings.xml><?xml version="1.0" encoding="utf-8"?>
<sst xmlns="http://schemas.openxmlformats.org/spreadsheetml/2006/main">
  <si>
    <t>Export Komplet</t>
  </si>
  <si>
    <t>VZ</t>
  </si>
  <si>
    <t>2.0</t>
  </si>
  <si>
    <t>ZAMOK</t>
  </si>
  <si>
    <t>False</t>
  </si>
  <si>
    <t>{df47fbc9-fc7a-4ab7-bb48-52d1f3067f43}</t>
  </si>
  <si>
    <t>0,01</t>
  </si>
  <si>
    <t>21</t>
  </si>
  <si>
    <t>15</t>
  </si>
  <si>
    <t>REKAPITULACE STAVBY</t>
  </si>
  <si>
    <t xml:space="preserve">v ---  níže se nacházejí doplnkové a pomocné údaje k sestavám  --- v</t>
  </si>
  <si>
    <t>Návod na vyplnění</t>
  </si>
  <si>
    <t>0,001</t>
  </si>
  <si>
    <t>Kód:</t>
  </si>
  <si>
    <t>VZ65420125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</si>
  <si>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</si>
  <si>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</si>
  <si>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ŽST Božejovice, oprava SZZ a osvětlení včetně zrušení postradatelného zařízení infrastruktury</t>
  </si>
  <si>
    <t>KSO:</t>
  </si>
  <si>
    <t/>
  </si>
  <si>
    <t>CC-CZ:</t>
  </si>
  <si>
    <t>Místo:</t>
  </si>
  <si>
    <t>ŽST Božejovice</t>
  </si>
  <si>
    <t>Datum:</t>
  </si>
  <si>
    <t>11. 3. 2020</t>
  </si>
  <si>
    <t>Zadavatel:</t>
  </si>
  <si>
    <t>IČ:</t>
  </si>
  <si>
    <t>Správa železnic, OŘ Plzeň</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</si>
  <si>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</si>
  <si>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</si>
  <si>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</si>
  <si>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</si>
  <si>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</si>
  <si>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</si>
  <si>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</si>
  <si>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</si>
  <si>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</si>
  <si>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</si>
  <si>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</si>
  <si>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</si>
  <si>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</si>
  <si>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</si>
  <si>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</si>
  <si>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</si>
  <si>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</si>
  <si>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</si>
  <si>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</si>
  <si>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</si>
  <si>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</si>
  <si>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</si>
  <si>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</si>
  <si>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</si>
  <si>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</si>
  <si>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</si>
  <si>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</si>
  <si>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</si>
  <si>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</si>
  <si>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</si>
  <si>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</si>
  <si>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</si>
  <si>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</si>
  <si>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</si>
  <si>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</si>
  <si>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</si>
  <si>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</si>
  <si>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</si>
  <si>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</si>
  <si>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</si>
  <si>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</si>
  <si>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</si>
  <si>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</si>
  <si>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</si>
  <si>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</si>
  <si>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</si>
  <si>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</si>
  <si>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</si>
  <si>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Část SZT</t>
  </si>
  <si>
    <t>STA</t>
  </si>
  <si>
    <t>1</t>
  </si>
  <si>
    <t>{c9cd9d1a-e723-48e8-894a-4ce0b2fcfc54}</t>
  </si>
  <si>
    <t>2</t>
  </si>
  <si>
    <t>/</t>
  </si>
  <si>
    <t>PS01</t>
  </si>
  <si>
    <t>Božejovice kabelizace</t>
  </si>
  <si>
    <t>Soupis</t>
  </si>
  <si>
    <t>{ce910b55-16a5-4c08-935c-2a7a12f6a4b1}</t>
  </si>
  <si>
    <t>PS02</t>
  </si>
  <si>
    <t>Montáže a dodávky ZZ</t>
  </si>
  <si>
    <t>{3528e0c1-63e4-41c6-b7ca-97ba9433776f}</t>
  </si>
  <si>
    <t>PS03</t>
  </si>
  <si>
    <t>Centralni smlouvy SŽ - NEOCEŇOVAT</t>
  </si>
  <si>
    <t>{f479ff04-81d8-4e7a-8ca1-135cfa984acc}</t>
  </si>
  <si>
    <t>Přestavníky</t>
  </si>
  <si>
    <t>3</t>
  </si>
  <si>
    <t>{9bda5528-ce3d-4ec1-9320-de7790f6bbf8}</t>
  </si>
  <si>
    <t>02</t>
  </si>
  <si>
    <t>Návěstidla</t>
  </si>
  <si>
    <t>{6a73b0af-1f6c-4b11-8730-36489ae427c1}</t>
  </si>
  <si>
    <t>03</t>
  </si>
  <si>
    <t>Upozorňovadla</t>
  </si>
  <si>
    <t>{f02b78c7-6312-4311-9b1a-36d490820544}</t>
  </si>
  <si>
    <t>04</t>
  </si>
  <si>
    <t>Výstražníky</t>
  </si>
  <si>
    <t>{de29f46d-05f2-4f3c-8d30-30c729d56e2b}</t>
  </si>
  <si>
    <t>PS04</t>
  </si>
  <si>
    <t>Demontáže</t>
  </si>
  <si>
    <t>{3ce744cf-b6ca-4b75-a3d0-a67a391bee07}</t>
  </si>
  <si>
    <t>SO01</t>
  </si>
  <si>
    <t>Reléová místnost</t>
  </si>
  <si>
    <t>{569b8376-445e-44a3-ae52-91b4383d7598}</t>
  </si>
  <si>
    <t>SO02</t>
  </si>
  <si>
    <t>Zemní práce</t>
  </si>
  <si>
    <t>{5bbd69be-6387-4692-8dd1-adccbb8a6a55}</t>
  </si>
  <si>
    <t>VRN</t>
  </si>
  <si>
    <t>Vedlekší rozpočtové náklady</t>
  </si>
  <si>
    <t>{316b9f48-1cb7-4106-bd87-117ed87b60c4}</t>
  </si>
  <si>
    <t>Část TH</t>
  </si>
  <si>
    <t>{f0968bd7-71f3-4967-9ffc-179f47d85e8e}</t>
  </si>
  <si>
    <t>SO 1</t>
  </si>
  <si>
    <t xml:space="preserve">Výhybka č. 1 </t>
  </si>
  <si>
    <t>{b55938ef-4958-4c96-a678-a5cf3365f624}</t>
  </si>
  <si>
    <t>824</t>
  </si>
  <si>
    <t>SO 1.1</t>
  </si>
  <si>
    <t>Železniční svršek</t>
  </si>
  <si>
    <t>{5954d088-af79-4705-b3ee-138c9bb42a77}</t>
  </si>
  <si>
    <t>SO 1.2</t>
  </si>
  <si>
    <t xml:space="preserve">Materiál zadavatele -  NEOCEŇOVAT !</t>
  </si>
  <si>
    <t>{62074876-5714-4fc1-ab30-3481941c9337}</t>
  </si>
  <si>
    <t>SO 2</t>
  </si>
  <si>
    <t xml:space="preserve">P6248 v km 16,707 </t>
  </si>
  <si>
    <t>{3072caf1-a05c-4b83-9f09-4f228a64f764}</t>
  </si>
  <si>
    <t>SO 2.1</t>
  </si>
  <si>
    <t>{4c590095-df11-4fe2-b603-f8117ec6b0f6}</t>
  </si>
  <si>
    <t>SO 2.2</t>
  </si>
  <si>
    <t xml:space="preserve">Materiál a práce dodávané zadavatelem -  NEOCEŇOVAT!</t>
  </si>
  <si>
    <t>{f25b8046-4edc-4ddc-ac10-a2c825001aad}</t>
  </si>
  <si>
    <t>SO 3</t>
  </si>
  <si>
    <t>Výhybky č. 2, 3 a část SK 3</t>
  </si>
  <si>
    <t>{b6650472-983c-4677-9b50-3f9ffc18c504}</t>
  </si>
  <si>
    <t>SO 3.1</t>
  </si>
  <si>
    <t>{bd42c6da-645f-4611-b6ae-047b51666830}</t>
  </si>
  <si>
    <t>SO 3.2</t>
  </si>
  <si>
    <t>{fb3839d9-4b73-4acf-a856-b1fbf235fde4}</t>
  </si>
  <si>
    <t>SO 4</t>
  </si>
  <si>
    <t>Oprava nástupišť u SK 1 a SK 2</t>
  </si>
  <si>
    <t>{5a7d32b6-b35e-40a9-9e5e-4698f10f24e9}</t>
  </si>
  <si>
    <t>SO 4.1</t>
  </si>
  <si>
    <t>{bac6f19c-dce7-4e9d-bc9b-99526648eb92}</t>
  </si>
  <si>
    <t>SO 5</t>
  </si>
  <si>
    <t>SK 2 - SVK a SVP</t>
  </si>
  <si>
    <t>{28712841-5a04-46dd-8b5a-5b9f3a57a2b6}</t>
  </si>
  <si>
    <t>SO 5.1</t>
  </si>
  <si>
    <t>{c15cfb1a-d112-4c60-8f01-15c494d710a6}</t>
  </si>
  <si>
    <t>SO 5.2</t>
  </si>
  <si>
    <t>{76431bb6-aef3-41bc-8219-8b248291c9a0}</t>
  </si>
  <si>
    <t>SO 6</t>
  </si>
  <si>
    <t>Výhybka č. 5 ab, SK 5 a část SK 3 B</t>
  </si>
  <si>
    <t>{1b12cabc-d761-45f8-97d5-8d057e4422be}</t>
  </si>
  <si>
    <t>SO 6.1</t>
  </si>
  <si>
    <t>{66111820-2746-4e32-8ffc-68a122f2ae61}</t>
  </si>
  <si>
    <t>SO 6.2</t>
  </si>
  <si>
    <t>{e68e2dc9-b861-480e-9a7f-77de003589af}</t>
  </si>
  <si>
    <t>SO 7</t>
  </si>
  <si>
    <t>SK 1</t>
  </si>
  <si>
    <t>{2ad8d8f3-34ba-47a9-9d33-9c09a0dbd36a}</t>
  </si>
  <si>
    <t>SO 7.1</t>
  </si>
  <si>
    <t>{b5803ef8-53df-46aa-acfa-8193b32e818b}</t>
  </si>
  <si>
    <t>SO 7.2</t>
  </si>
  <si>
    <t>{27c01c1b-d397-4d7a-a486-a0e71d3d306a}</t>
  </si>
  <si>
    <t>VON</t>
  </si>
  <si>
    <t>Vedlejší a ostatní náklady</t>
  </si>
  <si>
    <t>{43653226-2913-4453-a498-677d58e654aa}</t>
  </si>
  <si>
    <t>Část EE</t>
  </si>
  <si>
    <t>{211992df-5d61-4954-877c-5de76b09956f}</t>
  </si>
  <si>
    <t>Elektromontáže</t>
  </si>
  <si>
    <t>{21376649-6719-47fa-9660-150accc91ae6}</t>
  </si>
  <si>
    <t>{75b7f335-4f4a-4555-9509-1943d5b67901}</t>
  </si>
  <si>
    <t>{20136f0e-236f-4340-982e-84cdeb16470f}</t>
  </si>
  <si>
    <t>KRYCÍ LIST SOUPISU PRACÍ</t>
  </si>
  <si>
    <t>Objekt:</t>
  </si>
  <si>
    <t>01 - Část SZT</t>
  </si>
  <si>
    <t>Soupis:</t>
  </si>
  <si>
    <t>PS01 - Božejovice kabelizace</t>
  </si>
  <si>
    <t>REKAPITULACE ČLENĚNÍ SOUPISU PRACÍ</t>
  </si>
  <si>
    <t>Kód dílu - Popis</t>
  </si>
  <si>
    <t>Cena celkem [CZK]</t>
  </si>
  <si>
    <t>-1</t>
  </si>
  <si>
    <t>01 - Kabelizace</t>
  </si>
  <si>
    <t>SOUPIS PRACÍ</t>
  </si>
  <si>
    <t>PČ</t>
  </si>
  <si>
    <t>MJ</t>
  </si>
  <si>
    <t>Množství</t>
  </si>
  <si>
    <t>J.cena [CZK]</t>
  </si>
  <si>
    <t>Cenová soustava</t>
  </si>
  <si>
    <t>J. Nh [h]</t>
  </si>
  <si>
    <t>Nh celkem [h]</t>
  </si>
  <si>
    <t>J. hmotnost [t]</t>
  </si>
  <si>
    <t>Hmotnost celkem [t]</t>
  </si>
  <si>
    <t>J. suť [t]</t>
  </si>
  <si>
    <t>Suť Celkem [t]</t>
  </si>
  <si>
    <t>Náklady soupisu celkem</t>
  </si>
  <si>
    <t>Kabelizace</t>
  </si>
  <si>
    <t>ROZPOCET</t>
  </si>
  <si>
    <t>M</t>
  </si>
  <si>
    <t>7590521010</t>
  </si>
  <si>
    <t>Venkovní vedení kabelová - metalické sítě Plněné, párované s ochr. vodičem TCEKPFLEY 7 P 1,0 D</t>
  </si>
  <si>
    <t>m</t>
  </si>
  <si>
    <t>Sborník UOŽI 01 2020</t>
  </si>
  <si>
    <t>8</t>
  </si>
  <si>
    <t>4</t>
  </si>
  <si>
    <t>726885322</t>
  </si>
  <si>
    <t>7590521015</t>
  </si>
  <si>
    <t>Venkovní vedení kabelová - metalické sítě Plněné, párované s ochr. vodičem TCEKPFLEY 12 P 1,0 D</t>
  </si>
  <si>
    <t>1095534973</t>
  </si>
  <si>
    <t>7590521020</t>
  </si>
  <si>
    <t>Venkovní vedení kabelová - metalické sítě Plněné, párované s ochr. vodičem TCEKPFLEY 16 P 1,0 D</t>
  </si>
  <si>
    <t>-1890089561</t>
  </si>
  <si>
    <t>7590521030</t>
  </si>
  <si>
    <t>Venkovní vedení kabelová - metalické sítě Plněné, párované s ochr. vodičem TCEKPFLEY 30 P 1,0 D</t>
  </si>
  <si>
    <t>2127311677</t>
  </si>
  <si>
    <t>5</t>
  </si>
  <si>
    <t>7590520604</t>
  </si>
  <si>
    <t>Venkovní vedení kabelová - metalické sítě Plněné 4x0,8 TCEPKPFLEY 3 x 4 x 0,8</t>
  </si>
  <si>
    <t>845490266</t>
  </si>
  <si>
    <t>6</t>
  </si>
  <si>
    <t>7590520634</t>
  </si>
  <si>
    <t>Venkovní vedení kabelová - metalické sítě Plněné 4x0,8 TCEPKPFLEY 15 x 4 x 0,8</t>
  </si>
  <si>
    <t>1873019557</t>
  </si>
  <si>
    <t>7</t>
  </si>
  <si>
    <t>7492501920</t>
  </si>
  <si>
    <t>Kabely, vodiče, šňůry Cu - nn Kabel silový 4 a 5-žílový Cu, plastová izolace CYKY 4J4 (4Bx4)</t>
  </si>
  <si>
    <t>1262166951</t>
  </si>
  <si>
    <t>7492501900</t>
  </si>
  <si>
    <t>Kabely, vodiče, šňůry Cu - nn Kabel silový 4 a 5-žílový Cu, plastová izolace CYKY 4J25 (4Bx25)</t>
  </si>
  <si>
    <t>1111138251</t>
  </si>
  <si>
    <t>9</t>
  </si>
  <si>
    <t>7492501950</t>
  </si>
  <si>
    <t>Kabely, vodiče, šňůry Cu - nn Kabel silový 4 a 5-žílový Cu, plastová izolace CYKY 4O4 (4Dx4)</t>
  </si>
  <si>
    <t>-1911783227</t>
  </si>
  <si>
    <t>10</t>
  </si>
  <si>
    <t>7492501930</t>
  </si>
  <si>
    <t>Kabely, vodiče, šňůry Cu - nn Kabel silový 4 a 5-žílový Cu, plastová izolace CYKY 4J6 (4Bx6)</t>
  </si>
  <si>
    <t>948521011</t>
  </si>
  <si>
    <t>11</t>
  </si>
  <si>
    <t>7492501880</t>
  </si>
  <si>
    <t>Kabely, vodiče, šňůry Cu - nn Kabel silový 4 a 5-žílový Cu, plastová izolace CYKY 4J16 (4Bx16)</t>
  </si>
  <si>
    <t>891428729</t>
  </si>
  <si>
    <t>12</t>
  </si>
  <si>
    <t>7492502150</t>
  </si>
  <si>
    <t xml:space="preserve">Kabely, vodiče, šňůry Cu - nn Kabel silový více-žílový Cu, plastová izolace CYKY 12J2,5  (12Cx2,5)</t>
  </si>
  <si>
    <t>943578723</t>
  </si>
  <si>
    <t>13</t>
  </si>
  <si>
    <t>7492600220</t>
  </si>
  <si>
    <t>Kabely, vodiče, šňůry Al - nn Kabel silový 4 a 5-žílový, plastová izolace 1-AYKY 4x50</t>
  </si>
  <si>
    <t>-513823048</t>
  </si>
  <si>
    <t>14</t>
  </si>
  <si>
    <t>7593500955</t>
  </si>
  <si>
    <t>Trasy kabelového vedení Ohebná dvouplášťová korugovaná chránička 110/92 smotek - černá UV stabilní</t>
  </si>
  <si>
    <t>-946035621</t>
  </si>
  <si>
    <t>K</t>
  </si>
  <si>
    <t>7492756040</t>
  </si>
  <si>
    <t>Pomocné práce pro montáž kabelů zatažení kabelů do chráničky do 4 kg/m</t>
  </si>
  <si>
    <t>1107946825</t>
  </si>
  <si>
    <t>16</t>
  </si>
  <si>
    <t>7590555014</t>
  </si>
  <si>
    <t>Zhotovení formy kabelové na kabel do 15x2</t>
  </si>
  <si>
    <t>kus</t>
  </si>
  <si>
    <t>-1283729546</t>
  </si>
  <si>
    <t>17</t>
  </si>
  <si>
    <t>7590555024</t>
  </si>
  <si>
    <t>Zhotovení formy kabelové na kabel do 50x2</t>
  </si>
  <si>
    <t>-1901338239</t>
  </si>
  <si>
    <t>18</t>
  </si>
  <si>
    <t>7590140150</t>
  </si>
  <si>
    <t>Závěry Závěr kabelový UPMP-WM I. (CV736709001)</t>
  </si>
  <si>
    <t>128</t>
  </si>
  <si>
    <t>-1215127627</t>
  </si>
  <si>
    <t>19</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</si>
  <si>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</si>
  <si>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</si>
  <si>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64</t>
  </si>
  <si>
    <t>199308023</t>
  </si>
  <si>
    <t>20</t>
  </si>
  <si>
    <t>7590120122</t>
  </si>
  <si>
    <t>Skříně Skříň přístrojová PSK 3 (bez rámu) (CV726409004)</t>
  </si>
  <si>
    <t>-823704126</t>
  </si>
  <si>
    <t>7590541454</t>
  </si>
  <si>
    <t>Slaboproudé rozvody, kabely pro přívod a vnitřní instalaci Spojky metalických kabelů a příslušenství Teplem smrštitelná zesílená spojka pro netlakované kabely XAGA 500-55/12-300/EY</t>
  </si>
  <si>
    <t>-1969230623</t>
  </si>
  <si>
    <t>22</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</si>
  <si>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</si>
  <si>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</si>
  <si>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747511175</t>
  </si>
  <si>
    <t>23</t>
  </si>
  <si>
    <t>7492400460</t>
  </si>
  <si>
    <t>Kabely, vodiče - vn Kabely nad 22kV Označovací štítek na kabel (100 ks)</t>
  </si>
  <si>
    <t>sada</t>
  </si>
  <si>
    <t>2145585793</t>
  </si>
  <si>
    <t>24</t>
  </si>
  <si>
    <t>7593500150</t>
  </si>
  <si>
    <t>Trasy kabelového vedení Kabelové žlaby (200x126) spodní + vrchní díl plast</t>
  </si>
  <si>
    <t>392556757</t>
  </si>
  <si>
    <t>PS02 - Montáže a dodávky ZZ</t>
  </si>
  <si>
    <t>01 - Montáže a dodávky zabezpečovacího zařízení</t>
  </si>
  <si>
    <t xml:space="preserve">    02 - Objekty</t>
  </si>
  <si>
    <t xml:space="preserve">    03 - Počítače náprav</t>
  </si>
  <si>
    <t xml:space="preserve">    04 - Venkovní prvky</t>
  </si>
  <si>
    <t xml:space="preserve">    05 - Vnitřní prvky</t>
  </si>
  <si>
    <t xml:space="preserve">    06 - EOV</t>
  </si>
  <si>
    <t xml:space="preserve">    07 - Zkoušení a aktivace</t>
  </si>
  <si>
    <t xml:space="preserve">    08 - Doprava a ostatní</t>
  </si>
  <si>
    <t>Montáže a dodávky zabezpečovacího zařízení</t>
  </si>
  <si>
    <t>Objekty</t>
  </si>
  <si>
    <t>7590110010</t>
  </si>
  <si>
    <t>Domky, přístřešky Reléový domek - výška 2,85 m - podle zvl. požadavků a předložené dokumentace 3x2 m</t>
  </si>
  <si>
    <t>1790625943</t>
  </si>
  <si>
    <t>7590110400</t>
  </si>
  <si>
    <t xml:space="preserve">Domky, přístřešky Střecha sedlová  rel.domku - podle zvl. požadavků a předložené dokumentace 3x2 m</t>
  </si>
  <si>
    <t>-1752227037</t>
  </si>
  <si>
    <t>7590110700</t>
  </si>
  <si>
    <t xml:space="preserve">Domky, přístřešky Okapy a děšťové svody - pro rel. domek podle zvl. požadavků a  předložené dokumentace 3x2 m</t>
  </si>
  <si>
    <t>1781130681</t>
  </si>
  <si>
    <t>7590120010</t>
  </si>
  <si>
    <t>Skříně Skříň SKU včetně VTO (CV490419003)</t>
  </si>
  <si>
    <t>-1099477994</t>
  </si>
  <si>
    <t>7590120120</t>
  </si>
  <si>
    <t xml:space="preserve">Skříně Základ betonový PSK  (HM0592111090000)</t>
  </si>
  <si>
    <t>-652077091</t>
  </si>
  <si>
    <t>7590120140</t>
  </si>
  <si>
    <t>Skříně Skříňka přejezdového zařízení inovovaná (HM0404134120002)</t>
  </si>
  <si>
    <t>452462715</t>
  </si>
  <si>
    <t>5955101014</t>
  </si>
  <si>
    <t>Kamenivo drcené štěrkodrť frakce 0/8</t>
  </si>
  <si>
    <t>t</t>
  </si>
  <si>
    <t>1870072772</t>
  </si>
  <si>
    <t>7590190010</t>
  </si>
  <si>
    <t>Ostatní Patka základová</t>
  </si>
  <si>
    <t>112502877</t>
  </si>
  <si>
    <t>7590190030</t>
  </si>
  <si>
    <t>Ostatní Nástupištní panel (před vchodové dveře RD)</t>
  </si>
  <si>
    <t>1454781342</t>
  </si>
  <si>
    <t>P</t>
  </si>
  <si>
    <t>Poznámka k položce:_x000d_
Vchodové dveře + výstražníky</t>
  </si>
  <si>
    <t>7596200004</t>
  </si>
  <si>
    <t>Indikátory horkoběžnosti Vybavení domku - stůl, židle apod.</t>
  </si>
  <si>
    <t>1154850703</t>
  </si>
  <si>
    <t>Poznámka k položce:_x000d_
Reléová místnost + PZS</t>
  </si>
  <si>
    <t>7493101760</t>
  </si>
  <si>
    <t>Venkovní osvětlení Svítidla pro montáž na strop nebo stěnu VIPET-II-PC-236-K, 2x36W</t>
  </si>
  <si>
    <t>180395931</t>
  </si>
  <si>
    <t>7491206680</t>
  </si>
  <si>
    <t>Elektroinstalační materiál Elektrické přímotopy Panel ECOFLEX 1500W TAC 15</t>
  </si>
  <si>
    <t>154820888</t>
  </si>
  <si>
    <t>7590115005</t>
  </si>
  <si>
    <t>Montáž objektu rozměru do 2,5 x 3,6 m - usazení na základy, zatažení kabelů a zřízení kabelové rezervy, opravný nátěr. Neobsahuje výkop a zához jam</t>
  </si>
  <si>
    <t>512</t>
  </si>
  <si>
    <t>1630619821</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</si>
  <si>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</si>
  <si>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</si>
  <si>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1336418260</t>
  </si>
  <si>
    <t>7590125057</t>
  </si>
  <si>
    <t>Montáž skříně společné přístrojové pro přejezdy - usazení skříně a zatažení kabelů bez zhotovení a zapojení kabelových forem. Bez kabelových příchytek</t>
  </si>
  <si>
    <t>1669551864</t>
  </si>
  <si>
    <t>7590125035</t>
  </si>
  <si>
    <t>Montáž skříně SKU - postavení na betonový základ, montáž rámu do skříně, propojení prvků rámu s panelem svorkovnic drátovou formou, zatažení kabelů bez zhotovení a zapojení kabelových forem. Bez kabelových příchytek</t>
  </si>
  <si>
    <t>502278603</t>
  </si>
  <si>
    <t>Počítače náprav</t>
  </si>
  <si>
    <t>7594300112</t>
  </si>
  <si>
    <t>Počítače náprav Vnitřní prvky PN ACS 2000 Sběrnicová jednotka ABP001-2 21TE GS02</t>
  </si>
  <si>
    <t>189689452</t>
  </si>
  <si>
    <t>7594300108</t>
  </si>
  <si>
    <t>Počítače náprav Vnitřní prvky PN ACS 2000 Jednotka jištění SIC006 GS01</t>
  </si>
  <si>
    <t>1568264183</t>
  </si>
  <si>
    <t>7594300104</t>
  </si>
  <si>
    <t>Počítače náprav Vnitřní prvky PN ACS 2000 Montážní skříňka BGT06 šíře 126TE</t>
  </si>
  <si>
    <t>2052486002</t>
  </si>
  <si>
    <t>7594300084</t>
  </si>
  <si>
    <t>Počítače náprav Vnitřní prvky PN ACS 2000 Vyhodnocovací jednotka IMC003 GS01</t>
  </si>
  <si>
    <t>-1016437614</t>
  </si>
  <si>
    <t>7594300078</t>
  </si>
  <si>
    <t>Počítače náprav Vnitřní prvky PN ACS 2000 Čítačová jednotka ACB119 GS04</t>
  </si>
  <si>
    <t>-1436120719</t>
  </si>
  <si>
    <t>7594300036</t>
  </si>
  <si>
    <t>Počítače náprav Vnitřní prvky PN AZF Drátová forma pro skříň 126TE</t>
  </si>
  <si>
    <t>116484375</t>
  </si>
  <si>
    <t>7594300166</t>
  </si>
  <si>
    <t>Počítače náprav Vnitřní prvky PN ACS 2000 Modem MFr-07</t>
  </si>
  <si>
    <t>880857986</t>
  </si>
  <si>
    <t>7594300304</t>
  </si>
  <si>
    <t>Počítače náprav Vnitřní prvky PN Frauscher Reléová karta JRS001</t>
  </si>
  <si>
    <t>2124219433</t>
  </si>
  <si>
    <t>25</t>
  </si>
  <si>
    <t>7592010162</t>
  </si>
  <si>
    <t>Kolové senzory a snímače počítačů náprav Stahovací páska hadice RSR</t>
  </si>
  <si>
    <t>1191220786</t>
  </si>
  <si>
    <t>26</t>
  </si>
  <si>
    <t>7592010142</t>
  </si>
  <si>
    <t>Kolové senzory a snímače počítačů náprav Neoprénová ochr. hadice 4,8 m</t>
  </si>
  <si>
    <t>1355246819</t>
  </si>
  <si>
    <t>27</t>
  </si>
  <si>
    <t>7592010152</t>
  </si>
  <si>
    <t>Kolové senzory a snímače počítačů náprav Montážní sada neoprénové ochr.hadice</t>
  </si>
  <si>
    <t>-296653114</t>
  </si>
  <si>
    <t>28</t>
  </si>
  <si>
    <t>7592010166</t>
  </si>
  <si>
    <t>Kolové senzory a snímače počítačů náprav Upevňovací souprava SK140</t>
  </si>
  <si>
    <t>482057110</t>
  </si>
  <si>
    <t>29</t>
  </si>
  <si>
    <t>7592010242</t>
  </si>
  <si>
    <t>Kolové senzory a snímače počítačů náprav Přechod (trámec s drážkou)</t>
  </si>
  <si>
    <t>-1224191204</t>
  </si>
  <si>
    <t>30</t>
  </si>
  <si>
    <t>7592010246</t>
  </si>
  <si>
    <t>Kolové senzory a snímače počítačů náprav Svorka (držák trámce)</t>
  </si>
  <si>
    <t>1807044933</t>
  </si>
  <si>
    <t>31</t>
  </si>
  <si>
    <t>7592010102</t>
  </si>
  <si>
    <t>Kolové senzory a snímače počítačů náprav Snímač průjezdu kola RSR 180 (5 m kabel)</t>
  </si>
  <si>
    <t>1649422458</t>
  </si>
  <si>
    <t>32</t>
  </si>
  <si>
    <t>7592010172</t>
  </si>
  <si>
    <t>Kolové senzory a snímače počítačů náprav Připevňovací čep BBK pro upevňovací soupravu SK140</t>
  </si>
  <si>
    <t>pár</t>
  </si>
  <si>
    <t>-405917352</t>
  </si>
  <si>
    <t>33</t>
  </si>
  <si>
    <t>7592010606</t>
  </si>
  <si>
    <t>Kolové senzory a snímače počítačů náprav Souprava nastavovací měrky</t>
  </si>
  <si>
    <t>-1980857102</t>
  </si>
  <si>
    <t>34</t>
  </si>
  <si>
    <t>7592010260</t>
  </si>
  <si>
    <t>Kolové senzory a snímače počítačů náprav Zkušební přípravek RSR SB</t>
  </si>
  <si>
    <t>-1015764006</t>
  </si>
  <si>
    <t>35</t>
  </si>
  <si>
    <t>7592005050</t>
  </si>
  <si>
    <t>Montáž počítacího bodu (senzoru) RSR 180 - uložení a připevnění na určené místo, seřízení polohy, přezkoušení</t>
  </si>
  <si>
    <t>1331565008</t>
  </si>
  <si>
    <t>36</t>
  </si>
  <si>
    <t>7594305040</t>
  </si>
  <si>
    <t>Montáž součástí počítače náprav upevňovací kolejnicové čelisti SK 140</t>
  </si>
  <si>
    <t>2121116168</t>
  </si>
  <si>
    <t>37</t>
  </si>
  <si>
    <t>7594305045</t>
  </si>
  <si>
    <t>Montáž součástí počítače náprav AZF upevňovacího šroubu BBK</t>
  </si>
  <si>
    <t>43190525</t>
  </si>
  <si>
    <t>38</t>
  </si>
  <si>
    <t>7594305015</t>
  </si>
  <si>
    <t>Montáž součástí počítače náprav neoprénové ochranné hadice se soupravou pro upevnění k pražci</t>
  </si>
  <si>
    <t>1997869165</t>
  </si>
  <si>
    <t>39</t>
  </si>
  <si>
    <t>7594305050</t>
  </si>
  <si>
    <t>Montáž součástí počítače náprav AZF bloku čítače ZBG</t>
  </si>
  <si>
    <t>1365638375</t>
  </si>
  <si>
    <t>40</t>
  </si>
  <si>
    <t>7594305010</t>
  </si>
  <si>
    <t>Montáž součástí počítače náprav vyhodnocovací části</t>
  </si>
  <si>
    <t>-410315683</t>
  </si>
  <si>
    <t>41</t>
  </si>
  <si>
    <t>7594305075</t>
  </si>
  <si>
    <t>Montáž součástí počítače náprav skříně pro bloky šíře 126TE BGT 03</t>
  </si>
  <si>
    <t>-1907909202</t>
  </si>
  <si>
    <t>42</t>
  </si>
  <si>
    <t>7595605155</t>
  </si>
  <si>
    <t>Montáž modemu, převodníku, repeatru instalace a konfigurace modemu</t>
  </si>
  <si>
    <t>1740660556</t>
  </si>
  <si>
    <t>43</t>
  </si>
  <si>
    <t>7598095085</t>
  </si>
  <si>
    <t>Přezkoušení a regulace senzoru počítacího bodu - kontrola (nastavení) mechanických parametrů polohy, regulace napájení, kalibrace, kontrola funkce a započítávání, kontrola indikace</t>
  </si>
  <si>
    <t>1846803901</t>
  </si>
  <si>
    <t>44</t>
  </si>
  <si>
    <t>7598095065</t>
  </si>
  <si>
    <t>Přezkoušení a regulace napájecího obvodu za 1 napájecí sběrnici - kontrola zapojení, regulace a přezkoušení sběrnice</t>
  </si>
  <si>
    <t>1642510288</t>
  </si>
  <si>
    <t>45</t>
  </si>
  <si>
    <t>7598095090</t>
  </si>
  <si>
    <t>Přezkoušení a regulace počítače náprav včetně vyhotovení protokolu za 1 úsek - provedení příslušných měření, nastavení zařízení, přezkoušení funkce a vyhotovení protokolu</t>
  </si>
  <si>
    <t>-543075727</t>
  </si>
  <si>
    <t>46</t>
  </si>
  <si>
    <t>7594300268</t>
  </si>
  <si>
    <t>Počítače náprav Vnitřní prvky PN Frauscher Přepěťová ochrana vyhodnocovací jednotky BSI005</t>
  </si>
  <si>
    <t>-748388832</t>
  </si>
  <si>
    <t>47</t>
  </si>
  <si>
    <t>7594305025</t>
  </si>
  <si>
    <t>Montáž součástí počítače náprav přepěťové ochrany napájení</t>
  </si>
  <si>
    <t>-307094804</t>
  </si>
  <si>
    <t>Venkovní prvky</t>
  </si>
  <si>
    <t>48</t>
  </si>
  <si>
    <t>7591300200</t>
  </si>
  <si>
    <t>Zámky Zámek výměn.jednoduchý univerzální (HM0404156060000)</t>
  </si>
  <si>
    <t>-1832414692</t>
  </si>
  <si>
    <t>49</t>
  </si>
  <si>
    <t>7591300210</t>
  </si>
  <si>
    <t>Zámky Zámek výměn.kontr.odtlačný univerzální (HM0404156090000)</t>
  </si>
  <si>
    <t>-1890556895</t>
  </si>
  <si>
    <t>50</t>
  </si>
  <si>
    <t>7591300050</t>
  </si>
  <si>
    <t>Zámky Kontrolní zámek pro polohu výkolejky na kolejnici (CV040705021)</t>
  </si>
  <si>
    <t>-1565110643</t>
  </si>
  <si>
    <t>51</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</si>
  <si>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</si>
  <si>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</si>
  <si>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-1313530740</t>
  </si>
  <si>
    <t>52</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</si>
  <si>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</si>
  <si>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</si>
  <si>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-1458348724</t>
  </si>
  <si>
    <t>53</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</si>
  <si>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</si>
  <si>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</si>
  <si>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-1444361971</t>
  </si>
  <si>
    <t>54</t>
  </si>
  <si>
    <t>7591300090</t>
  </si>
  <si>
    <t>Zámky Zámek venkovní stejnosměr. elmag.(UPM 24) (CV731369004)</t>
  </si>
  <si>
    <t>1969776930</t>
  </si>
  <si>
    <t>55</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</si>
  <si>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</si>
  <si>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</si>
  <si>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1369488281</t>
  </si>
  <si>
    <t>56</t>
  </si>
  <si>
    <t>7596910010</t>
  </si>
  <si>
    <t>Venkovní telefonní objekty Objekt telef.venk.VTO 3 plastový sloupek (CV540329003)</t>
  </si>
  <si>
    <t>-1345771445</t>
  </si>
  <si>
    <t>57</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</si>
  <si>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</si>
  <si>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</si>
  <si>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1528712653</t>
  </si>
  <si>
    <t>58</t>
  </si>
  <si>
    <t>7590910500</t>
  </si>
  <si>
    <t xml:space="preserve">Výkolejky Výkolejka ruční S49 levá  (CV040729002)</t>
  </si>
  <si>
    <t>-1414287378</t>
  </si>
  <si>
    <t>59</t>
  </si>
  <si>
    <t>7590915012</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</si>
  <si>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</si>
  <si>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1752533773</t>
  </si>
  <si>
    <t>60</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</si>
  <si>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</si>
  <si>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</si>
  <si>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-1761906344</t>
  </si>
  <si>
    <t>61</t>
  </si>
  <si>
    <t>7591090010</t>
  </si>
  <si>
    <t xml:space="preserve">Díly pro zemní montáž přestavníků Deska základ.pod přestav. 700x460  (HM0592139997046)</t>
  </si>
  <si>
    <t>902417649</t>
  </si>
  <si>
    <t>62</t>
  </si>
  <si>
    <t>7591090120</t>
  </si>
  <si>
    <t>Díly pro zemní montáž přestavníků Ohrádka přestavníku POP PP (HM0321859992207)</t>
  </si>
  <si>
    <t>-2133531335</t>
  </si>
  <si>
    <t>63</t>
  </si>
  <si>
    <t>7591095010</t>
  </si>
  <si>
    <t>Dodatečná montáž ohrazení pro elekromotorický přestavník s plastovou ohrádkou</t>
  </si>
  <si>
    <t>221987567</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</si>
  <si>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</si>
  <si>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</si>
  <si>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1071341384</t>
  </si>
  <si>
    <t>65</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</si>
  <si>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</si>
  <si>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</si>
  <si>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-973072427</t>
  </si>
  <si>
    <t>66</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</si>
  <si>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</si>
  <si>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</si>
  <si>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-117568364</t>
  </si>
  <si>
    <t>67</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</si>
  <si>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</si>
  <si>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</si>
  <si>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12793813</t>
  </si>
  <si>
    <t>68</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</si>
  <si>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</si>
  <si>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</si>
  <si>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1626029089</t>
  </si>
  <si>
    <t>69</t>
  </si>
  <si>
    <t>7590725140</t>
  </si>
  <si>
    <t>Situování stožáru návěstidla nebo výstražníku přejezdového zařízení</t>
  </si>
  <si>
    <t>-894970861</t>
  </si>
  <si>
    <t>70</t>
  </si>
  <si>
    <t>7590725020</t>
  </si>
  <si>
    <t>Montáž doplňujících součástí ke světelnému návěstidlu návěstního transformátoru</t>
  </si>
  <si>
    <t>259129898</t>
  </si>
  <si>
    <t>71</t>
  </si>
  <si>
    <t>7590725070</t>
  </si>
  <si>
    <t>Zatmelení skříně návěstního transformátoru</t>
  </si>
  <si>
    <t>638113912</t>
  </si>
  <si>
    <t>72</t>
  </si>
  <si>
    <t>7590720600</t>
  </si>
  <si>
    <t>Součásti světelných návěstidel Štítek označovací plastový pro návěstidlo</t>
  </si>
  <si>
    <t>-434744803</t>
  </si>
  <si>
    <t>73</t>
  </si>
  <si>
    <t>7590725046</t>
  </si>
  <si>
    <t>Montáž doplňujících součástí ke světelnému návěstidlu označovacího štítku</t>
  </si>
  <si>
    <t>-123673614</t>
  </si>
  <si>
    <t>74</t>
  </si>
  <si>
    <t>7590725040</t>
  </si>
  <si>
    <t>Montáž doplňujících součástí ke světelnému návěstidlu označovacího pásu velkého</t>
  </si>
  <si>
    <t>-1190416540</t>
  </si>
  <si>
    <t>75</t>
  </si>
  <si>
    <t>7592705016</t>
  </si>
  <si>
    <t>Montáž upozorňovadla nízkého na sloupek</t>
  </si>
  <si>
    <t>-1243296258</t>
  </si>
  <si>
    <t>76</t>
  </si>
  <si>
    <t>7592705012</t>
  </si>
  <si>
    <t>Montáž upozorňovadla předvěstního na světelné návěstidlo AŽD</t>
  </si>
  <si>
    <t>86738346</t>
  </si>
  <si>
    <t>77</t>
  </si>
  <si>
    <t>7592830010</t>
  </si>
  <si>
    <t>Součásti stojanu se závorou Stojan závory s pohonem- P1V (CV708409001)</t>
  </si>
  <si>
    <t>-722331912</t>
  </si>
  <si>
    <t>Poznámka k položce:_x000d_
PZA-100</t>
  </si>
  <si>
    <t>78</t>
  </si>
  <si>
    <t>7592830020</t>
  </si>
  <si>
    <t>Součásti stojanu se závorou Stojan závory s pohonem- L1V (CV708409002)</t>
  </si>
  <si>
    <t>1479032471</t>
  </si>
  <si>
    <t>79</t>
  </si>
  <si>
    <t>7592830110</t>
  </si>
  <si>
    <t>Součásti stojanu se závorou Břevno závory s unašečem 7,5m (CV708405001)</t>
  </si>
  <si>
    <t>-2081265891</t>
  </si>
  <si>
    <t>80</t>
  </si>
  <si>
    <t>7592830200</t>
  </si>
  <si>
    <t xml:space="preserve">Součásti stojanu se závorou Křídla s protizávaž.velkým  (CV708405007)</t>
  </si>
  <si>
    <t>-195166291</t>
  </si>
  <si>
    <t>81</t>
  </si>
  <si>
    <t>7592820201R</t>
  </si>
  <si>
    <t>Kříž výstr. jednokol. kompl. refl. A32a bez zvýraznění (HM 0404229200107) od r. 2020</t>
  </si>
  <si>
    <t>-2048684107</t>
  </si>
  <si>
    <t>Poznámka k položce:_x000d_
Nový typ od roku 2020</t>
  </si>
  <si>
    <t>82</t>
  </si>
  <si>
    <t>7592820112R</t>
  </si>
  <si>
    <t>Nosič kříže prodloužený 1009 mm (CV708265110)</t>
  </si>
  <si>
    <t>-2021844003</t>
  </si>
  <si>
    <t>Poznámka k položce:_x000d_
Pro nový typ kříže</t>
  </si>
  <si>
    <t>83</t>
  </si>
  <si>
    <t>7590190140</t>
  </si>
  <si>
    <t xml:space="preserve">Ostatní Schůdky víceúčelové EN 131  (HM0478850000131)</t>
  </si>
  <si>
    <t>-1898453973</t>
  </si>
  <si>
    <t>84</t>
  </si>
  <si>
    <t>7592825010</t>
  </si>
  <si>
    <t>Montáž součástí výstražníku nosiče výstražníku</t>
  </si>
  <si>
    <t>-1252308979</t>
  </si>
  <si>
    <t>85</t>
  </si>
  <si>
    <t>7592815040</t>
  </si>
  <si>
    <t>Montáž plastového výstražníku AŽD 97 s 1 skříní a se závorou AŽD - 99 -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</si>
  <si>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-2076648727</t>
  </si>
  <si>
    <t>86</t>
  </si>
  <si>
    <t>7592815044</t>
  </si>
  <si>
    <t>Montáž plastového výstražníku AŽD 97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</si>
  <si>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192494777</t>
  </si>
  <si>
    <t>87</t>
  </si>
  <si>
    <t>7592825110</t>
  </si>
  <si>
    <t>Montáž výstražného kříže</t>
  </si>
  <si>
    <t>905598687</t>
  </si>
  <si>
    <t>88</t>
  </si>
  <si>
    <t>7592835032</t>
  </si>
  <si>
    <t>Montáž součástí stojanu se závorou břevna závorového nad 5,5 m</t>
  </si>
  <si>
    <t>229547479</t>
  </si>
  <si>
    <t>89</t>
  </si>
  <si>
    <t>7592835040</t>
  </si>
  <si>
    <t>Montáž součástí stojanu se závorou soupravy křídel s protizávažím</t>
  </si>
  <si>
    <t>978368484</t>
  </si>
  <si>
    <t>90</t>
  </si>
  <si>
    <t>7590720305</t>
  </si>
  <si>
    <t>Součásti světelných návěstidel Stožár úplný stož. náv pro stan. a trať. n.(zink.) (CV012609009M)</t>
  </si>
  <si>
    <t>-708119141</t>
  </si>
  <si>
    <t>Poznámka k položce:_x000d_
Pro návěstidlo VNPN</t>
  </si>
  <si>
    <t>91</t>
  </si>
  <si>
    <t>7590720295</t>
  </si>
  <si>
    <t xml:space="preserve">Součásti světelných návěstidel Víko stožáru  (CV012600009)</t>
  </si>
  <si>
    <t>-1983258014</t>
  </si>
  <si>
    <t>92</t>
  </si>
  <si>
    <t>7590720190</t>
  </si>
  <si>
    <t>Součásti světelných návěstidel Skříň návěst. transformátorů ST3R/NTU-2 (CV012439006M)</t>
  </si>
  <si>
    <t>-229497029</t>
  </si>
  <si>
    <t>93</t>
  </si>
  <si>
    <t>7590720160</t>
  </si>
  <si>
    <t xml:space="preserve">Součásti světelných návěstidel Víko skříně  (CV012430006M)</t>
  </si>
  <si>
    <t>673815680</t>
  </si>
  <si>
    <t>94</t>
  </si>
  <si>
    <t>7596430015</t>
  </si>
  <si>
    <t xml:space="preserve">Sirény a majáky Siréna (certifikovaná - CPD) 9-28Vss, 102 dB, odbě  16mA/24V, IP 65, nízká patice, rudá</t>
  </si>
  <si>
    <t>-1357828395</t>
  </si>
  <si>
    <t>95</t>
  </si>
  <si>
    <t>7590715030</t>
  </si>
  <si>
    <t>Montáž světelného návěstidla jednostranného stožárového s 1 svítilnou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</si>
  <si>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1887377302</t>
  </si>
  <si>
    <t>05</t>
  </si>
  <si>
    <t>Vnitřní prvky</t>
  </si>
  <si>
    <t>96</t>
  </si>
  <si>
    <t>7593100830</t>
  </si>
  <si>
    <t>Měniče Zdrojelektron.EZ2 24/230/50sin 900VA (HM0404229990134)</t>
  </si>
  <si>
    <t>175682877</t>
  </si>
  <si>
    <t>97</t>
  </si>
  <si>
    <t>7593100120</t>
  </si>
  <si>
    <t>Měniče Zdroj přestavníku BZP2-24V/1,4kVa (HM0404229990260)</t>
  </si>
  <si>
    <t>1182328550</t>
  </si>
  <si>
    <t>98</t>
  </si>
  <si>
    <t>7593105012</t>
  </si>
  <si>
    <t>Montáž měniče (zdroje) statického řady EZ1, EZ2 a BZS1-R96 - včetně připojení vodičů elektrické sítě ss rozvodu a uzemnění, přezkoušení funkce</t>
  </si>
  <si>
    <t>1845857535</t>
  </si>
  <si>
    <t>99</t>
  </si>
  <si>
    <t>7593310890</t>
  </si>
  <si>
    <t>Konstrukční díly Řada stojanová 1 - dílná 1 stojan (HM0404215990301)</t>
  </si>
  <si>
    <t>-549467785</t>
  </si>
  <si>
    <t>100</t>
  </si>
  <si>
    <t>7593310950</t>
  </si>
  <si>
    <t>Konstrukční díly Řada stojanová 3 - dílná 3 stojany (HM0404215990303)</t>
  </si>
  <si>
    <t>-2061615349</t>
  </si>
  <si>
    <t>101</t>
  </si>
  <si>
    <t>7593310100</t>
  </si>
  <si>
    <t xml:space="preserve">Konstrukční díly Izolace stojanu úplná  (CV723685005M)</t>
  </si>
  <si>
    <t>302559881</t>
  </si>
  <si>
    <t>102</t>
  </si>
  <si>
    <t>7593315120</t>
  </si>
  <si>
    <t>Montáž stojanové řady pro 1 stojan - sestavení dodané konstrukce, vyměření místa a usazení stojanové řady, montáž ochranných plechů a roštu stojanové řady, ukotvení</t>
  </si>
  <si>
    <t>2131049016</t>
  </si>
  <si>
    <t>103</t>
  </si>
  <si>
    <t>7593315124</t>
  </si>
  <si>
    <t>Montáž stojanové řady pro 3 stojany - sestavení dodané konstrukce, vyměření místa a usazení stojanové řady, montáž ochranných plechů a roštu stojanové řady, ukotvení</t>
  </si>
  <si>
    <t>1651599415</t>
  </si>
  <si>
    <t>104</t>
  </si>
  <si>
    <t>7593315140</t>
  </si>
  <si>
    <t>Ukotvení stojanové řady do stěny jednou spojnicí</t>
  </si>
  <si>
    <t>-1551197198</t>
  </si>
  <si>
    <t>105</t>
  </si>
  <si>
    <t>7593315142</t>
  </si>
  <si>
    <t>Ukotvení stojanové řady na vedlejší stojanovou řadu</t>
  </si>
  <si>
    <t>-709354748</t>
  </si>
  <si>
    <t>106</t>
  </si>
  <si>
    <t>7592810920</t>
  </si>
  <si>
    <t>Reléový stojan SZZ nevystrojený univerzální - kategorie SZZ dle TNŽ 34 2620:2002: SZZ 1., 2.nebo 3.kategorie</t>
  </si>
  <si>
    <t>komplet</t>
  </si>
  <si>
    <t>-1715589666</t>
  </si>
  <si>
    <t>Poznámka k položce:_x000d_
Napájecí stojan</t>
  </si>
  <si>
    <t>107</t>
  </si>
  <si>
    <t>7593315104</t>
  </si>
  <si>
    <t>Montáž zabezpečovacího stojanu napájecího - upevnění stojanu do stojanové řady, připojení ochranného uzemnění a informativní kontrola zapojení</t>
  </si>
  <si>
    <t>-249438783</t>
  </si>
  <si>
    <t>108</t>
  </si>
  <si>
    <t>7593321269</t>
  </si>
  <si>
    <t>Prvky Zdroj kmitání pro PN BZKS-PN (HM0404229990304)</t>
  </si>
  <si>
    <t>1549933854</t>
  </si>
  <si>
    <t>109</t>
  </si>
  <si>
    <t>7593335110</t>
  </si>
  <si>
    <t>Montáž zdroje kmitavých signálů - včetně zapojení a označení</t>
  </si>
  <si>
    <t>872670133</t>
  </si>
  <si>
    <t>110</t>
  </si>
  <si>
    <t>7590610020</t>
  </si>
  <si>
    <t xml:space="preserve">Indikační a kolejové desky a ovládací pulty Buňka světelná jednožárovková  (CV720409002)</t>
  </si>
  <si>
    <t>-1369854756</t>
  </si>
  <si>
    <t>111</t>
  </si>
  <si>
    <t>7590610180</t>
  </si>
  <si>
    <t>Indikační a kolejové desky a ovládací pulty Tlačítko dvoupolohové vratné (CV720769001)</t>
  </si>
  <si>
    <t>1527536234</t>
  </si>
  <si>
    <t>112</t>
  </si>
  <si>
    <t>7590610210</t>
  </si>
  <si>
    <t>Indikační a kolejové desky a ovládací pulty Tlačítko dvoupolohové nevratné (CV720779001)</t>
  </si>
  <si>
    <t>-670339416</t>
  </si>
  <si>
    <t>113</t>
  </si>
  <si>
    <t>7590610150</t>
  </si>
  <si>
    <t>Indikační a kolejové desky a ovládací pulty Řadič třípolohový 2x45 stupňů (CV720689001)</t>
  </si>
  <si>
    <t>426847389</t>
  </si>
  <si>
    <t>114</t>
  </si>
  <si>
    <t>7590610170</t>
  </si>
  <si>
    <t xml:space="preserve">Indikační a kolejové desky a ovládací pulty Uzávěr  (CV720765004)</t>
  </si>
  <si>
    <t>2131638113</t>
  </si>
  <si>
    <t>115</t>
  </si>
  <si>
    <t>7590610500</t>
  </si>
  <si>
    <t>Indikační a kolejové desky a ovládací pulty Deska provizorního ovládání přivolávacích návěstí a přejezdových zabezpečovacích zařízení - soubor ovládání max. 10 přivolávacích návěstí a dvou přejezdů, vč. zdroje a dohledu kmitavého napájení.</t>
  </si>
  <si>
    <t>1902420033</t>
  </si>
  <si>
    <t>116</t>
  </si>
  <si>
    <t>7590625020</t>
  </si>
  <si>
    <t>Montáž pultu nouzové obsluhy - včetně zatažení kabelů a jejich zapojení</t>
  </si>
  <si>
    <t>601135773</t>
  </si>
  <si>
    <t>117</t>
  </si>
  <si>
    <t>7590615040</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</si>
  <si>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</si>
  <si>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416958021</t>
  </si>
  <si>
    <t>118</t>
  </si>
  <si>
    <t>7590615060</t>
  </si>
  <si>
    <t>Vygravírování 1 znaku v označovacím štítku - vygravírování 1 znaku v označovacím štítku</t>
  </si>
  <si>
    <t>1581524207</t>
  </si>
  <si>
    <t>119</t>
  </si>
  <si>
    <t>7491207830</t>
  </si>
  <si>
    <t>Elektroinstalační materiál Kabelové rošty pozinkované R I kabelový 400mm-délka 3m S</t>
  </si>
  <si>
    <t>-340597057</t>
  </si>
  <si>
    <t>120</t>
  </si>
  <si>
    <t>7491207810</t>
  </si>
  <si>
    <t>Elektroinstalační materiál Kabelové rošty pozinkované R I kabelový 200mm-délka 3m S</t>
  </si>
  <si>
    <t>-699224952</t>
  </si>
  <si>
    <t>121</t>
  </si>
  <si>
    <t>7593315276</t>
  </si>
  <si>
    <t>Montáž kabelového roštu pro volné/pevné uložení šířky 220 mm - sestavení roštu, vysekání otvoru, zasádrování nosníku, montáž držáku krytu a kabelu, zhotovení a uříznutí závěsu, zakrytování, nasazení den a vík, odizolování roštu od ocelové výztuže. Bez dodávky konstrukčního materiálu</t>
  </si>
  <si>
    <t>-303343336</t>
  </si>
  <si>
    <t>122</t>
  </si>
  <si>
    <t>7593315280</t>
  </si>
  <si>
    <t>Montáž kabelového roštu pro volné/pevné uložení šířky 420 mm - sestavení roštu, vysekání otvoru, zasádrování nosníku, montáž držáku krytu a kabelu, zhotovení a uříznutí závěsu, zakrytování, nasazení den a vík, odizolování roštu od ocelové výztuže. Bez dodávky konstrukčního materiálu</t>
  </si>
  <si>
    <t>491552675</t>
  </si>
  <si>
    <t>123</t>
  </si>
  <si>
    <t>7494003006</t>
  </si>
  <si>
    <t>Modulární přístroje Jističe do 63 A; 6 kA 1-pólové In 2 A, Ue AC 230 V / DC 72 V, charakteristika C, 1pól, Icn 6 kA</t>
  </si>
  <si>
    <t>1698406324</t>
  </si>
  <si>
    <t>124</t>
  </si>
  <si>
    <t>7494003050</t>
  </si>
  <si>
    <t>Modulární přístroje Jističe do 63 A; 6 kA 2-pólové In 2 A, Ue AC 230/400 V / DC 144 V, charakteristika C, 2pól, Icn 6 kA</t>
  </si>
  <si>
    <t>194488555</t>
  </si>
  <si>
    <t>125</t>
  </si>
  <si>
    <t>7494003312</t>
  </si>
  <si>
    <t>Modulární přístroje Jističe do 80 A; 10 kA 2-pólové In 0,5 A, Ue AC 230/400 V / DC 144 V, charakteristika C, 2pól, Icn 10 kA</t>
  </si>
  <si>
    <t>909692085</t>
  </si>
  <si>
    <t>126</t>
  </si>
  <si>
    <t>7494003326</t>
  </si>
  <si>
    <t>Modulární přístroje Jističe do 80 A; 10 kA 2-pólové In 10 A, Ue AC 230/400 V / DC 144 V, charakteristika C, 2pól, Icn 10 kA</t>
  </si>
  <si>
    <t>-624272838</t>
  </si>
  <si>
    <t>127</t>
  </si>
  <si>
    <t>7494000012</t>
  </si>
  <si>
    <t>Rozvodnicové a rozváděčové skříně Distri Rozvodnicové skříně DistriTon Plastové Nástěnné (IP40) pro nástěnnou montáž, průhledné dveře, počet řad 1, počet modulů v řadě 8, krytí IP40, PE+N, barva bílá, materiál: plast</t>
  </si>
  <si>
    <t>1483003417</t>
  </si>
  <si>
    <t>7494003332</t>
  </si>
  <si>
    <t>Modulární přístroje Jističe do 80 A; 10 kA 2-pólové In 20 A, Ue AC 230/400 V / DC 144 V, charakteristika C, 2pól, Icn 10 kA</t>
  </si>
  <si>
    <t>931537478</t>
  </si>
  <si>
    <t>129</t>
  </si>
  <si>
    <t>7494009678</t>
  </si>
  <si>
    <t>Přístroje pro spínání a ovládání Spouštěče motoru Příslušenství Napěťové spouště Uc AC/DC 20 ÷ 24 V</t>
  </si>
  <si>
    <t>2042429500</t>
  </si>
  <si>
    <t>130</t>
  </si>
  <si>
    <t>7494003658</t>
  </si>
  <si>
    <t>Modulární přístroje Jističe Příslušenství 1x zapínací kontakt, 1x rozpínací kontakt, např. pro LTE, LTN, LVN, MSO</t>
  </si>
  <si>
    <t>1025543551</t>
  </si>
  <si>
    <t>131</t>
  </si>
  <si>
    <t>7492501010</t>
  </si>
  <si>
    <t>Kabely, vodiče, šňůry Cu - nn Vodič jednožílový Cu, plastová izolace H07V-K 25 rudý (CYA)</t>
  </si>
  <si>
    <t>568772212</t>
  </si>
  <si>
    <t>132</t>
  </si>
  <si>
    <t>7492501270</t>
  </si>
  <si>
    <t>Kabely, vodiče, šňůry Cu - nn Vodič jednožílový Cu, plastová izolace H07V-K 6 rudý (CYA)</t>
  </si>
  <si>
    <t>127972614</t>
  </si>
  <si>
    <t>133</t>
  </si>
  <si>
    <t>7492501280</t>
  </si>
  <si>
    <t>Kabely, vodiče, šňůry Cu - nn Vodič jednožílový Cu, plastová izolace H07V-K 6 sv.modrý (CYA)</t>
  </si>
  <si>
    <t>-1358681644</t>
  </si>
  <si>
    <t>134</t>
  </si>
  <si>
    <t>7492501020</t>
  </si>
  <si>
    <t>Kabely, vodiče, šňůry Cu - nn Vodič jednožílový Cu, plastová izolace H07V-K 25 sv.modrý (CYA)</t>
  </si>
  <si>
    <t>1425863991</t>
  </si>
  <si>
    <t>135</t>
  </si>
  <si>
    <t>7492500880</t>
  </si>
  <si>
    <t>Kabely, vodiče, šňůry Cu - nn Vodič jednožílový Cu, plastová izolace H07V-K 16 žz (CYA)</t>
  </si>
  <si>
    <t>1613603541</t>
  </si>
  <si>
    <t>136</t>
  </si>
  <si>
    <t>7495401660</t>
  </si>
  <si>
    <t>Transformátory Transformátory nn/nn oddělovací 3-f, 0,4/0,4kV, 63kVA, vzduchem chlazený, IP 00</t>
  </si>
  <si>
    <t>-1656748824</t>
  </si>
  <si>
    <t>137</t>
  </si>
  <si>
    <t>7592305034</t>
  </si>
  <si>
    <t>Montáž transformátoru oddělovacího přes 25 kVA - usazení a zapojení</t>
  </si>
  <si>
    <t>-714230178</t>
  </si>
  <si>
    <t>138</t>
  </si>
  <si>
    <t>1394993210</t>
  </si>
  <si>
    <t>Poznámka k položce:_x000d_
Kabelový stojan</t>
  </si>
  <si>
    <t>139</t>
  </si>
  <si>
    <t>7593315102</t>
  </si>
  <si>
    <t>Montáž zabezpečovacího stojanu kabelového - upevnění stojanu do stojanové řady, připojení ochranného uzemnění a informativní kontrola zapojení</t>
  </si>
  <si>
    <t>-219426085</t>
  </si>
  <si>
    <t>140</t>
  </si>
  <si>
    <t>1139477456</t>
  </si>
  <si>
    <t>Poznámka k položce:_x000d_
Stojan RZZ</t>
  </si>
  <si>
    <t>141</t>
  </si>
  <si>
    <t>7593315106</t>
  </si>
  <si>
    <t>Montáž zabezpečovacího stojanu s elektronickými prvky a panely - upevnění stojanu do stojanové řady, připojení ochranného uzemnění a informativní kontrola zapojení</t>
  </si>
  <si>
    <t>2056615243</t>
  </si>
  <si>
    <t>142</t>
  </si>
  <si>
    <t>7593320036</t>
  </si>
  <si>
    <t>Prvky Hlídač izol.stavu HIS 3 úplný (CV600949003B)</t>
  </si>
  <si>
    <t>826485766</t>
  </si>
  <si>
    <t>143</t>
  </si>
  <si>
    <t>7593330040</t>
  </si>
  <si>
    <t>Výměnné díly Relé NMŠ 1-2000 (HM0404221990407)</t>
  </si>
  <si>
    <t>1531261064</t>
  </si>
  <si>
    <t>144</t>
  </si>
  <si>
    <t>7593330070</t>
  </si>
  <si>
    <t>Výměnné díly Relé NMŠM 1-750 (HM0404221990410)</t>
  </si>
  <si>
    <t>-374271840</t>
  </si>
  <si>
    <t>145</t>
  </si>
  <si>
    <t>7593330100</t>
  </si>
  <si>
    <t>Výměnné díly Relé NMŠ 1-3,4 (HM0404221990413)</t>
  </si>
  <si>
    <t>272614929</t>
  </si>
  <si>
    <t>146</t>
  </si>
  <si>
    <t>7593330120</t>
  </si>
  <si>
    <t>Výměnné díly Relé NMŠ 1-1500 (HM0404221990415)</t>
  </si>
  <si>
    <t>-2023828210</t>
  </si>
  <si>
    <t>147</t>
  </si>
  <si>
    <t>7593330160</t>
  </si>
  <si>
    <t>Výměnné díly Relé NMŠ 2-4000 (HM0404221990419)</t>
  </si>
  <si>
    <t>699907180</t>
  </si>
  <si>
    <t>148</t>
  </si>
  <si>
    <t>7593330300</t>
  </si>
  <si>
    <t>Výměnné díly Relé NMŠ 2-60 (HM0404221990433)</t>
  </si>
  <si>
    <t>-145918933</t>
  </si>
  <si>
    <t>149</t>
  </si>
  <si>
    <t>7593335040</t>
  </si>
  <si>
    <t>Montáž malorozměrného relé</t>
  </si>
  <si>
    <t>-1277612977</t>
  </si>
  <si>
    <t>150</t>
  </si>
  <si>
    <t>-1719782589</t>
  </si>
  <si>
    <t>Poznámka k položce:_x000d_
Stojan TZZ 2x Božejovice + 1x B. Lhota</t>
  </si>
  <si>
    <t>151</t>
  </si>
  <si>
    <t>-887136862</t>
  </si>
  <si>
    <t>152</t>
  </si>
  <si>
    <t>7592810904</t>
  </si>
  <si>
    <t>Reléový stojan PZS vystrojený na jednokolejné trati s automatickými závorami 2 - 4 kusy výstražníků - kategorie dle ČSN 34 2650 ed.2: PZS 3(2) S,B(N),I(L)</t>
  </si>
  <si>
    <t>-695000669</t>
  </si>
  <si>
    <t>Poznámka k položce:_x000d_
Stojan PZS</t>
  </si>
  <si>
    <t>153</t>
  </si>
  <si>
    <t>7593315100</t>
  </si>
  <si>
    <t>Montáž zabezpečovacího stojanu reléového - upevnění stojanu do stojanové řady, připojení ochranného uzemnění a informativní kontrola zapojení</t>
  </si>
  <si>
    <t>1242157685</t>
  </si>
  <si>
    <t>154</t>
  </si>
  <si>
    <t>7593315425</t>
  </si>
  <si>
    <t>Zhotovení jednoho zapojení při volné vazbě - naměření vodiče, zatažení a připojení</t>
  </si>
  <si>
    <t>-652266664</t>
  </si>
  <si>
    <t>155</t>
  </si>
  <si>
    <t>7496700310</t>
  </si>
  <si>
    <t>DŘT, SKŘ, Elektrodispečink, DDTS DŘT a SKŘ skříně pro automatizaci Základní switche, switche s podporou POE, konfigurovatelné switche, průmyslové switche do RACKu, vysokorychlostní modemy Optický swirch řady SCALANCE</t>
  </si>
  <si>
    <t>1049536517</t>
  </si>
  <si>
    <t>Poznámka k položce:_x000d_
4x 10/100Mbit/s, 2x 100Mbit/s multimode BFOC, managed, redundant, X204-2</t>
  </si>
  <si>
    <t>156</t>
  </si>
  <si>
    <t>7593321023</t>
  </si>
  <si>
    <t>Prvky RKS - Přepínač jader REMOTE</t>
  </si>
  <si>
    <t>-173852441</t>
  </si>
  <si>
    <t>157</t>
  </si>
  <si>
    <t>7496700910</t>
  </si>
  <si>
    <t>DŘT, SKŘ, Elektrodispečink, DDTS DŘT a SKŘ skříně pro automatizaci Periférie Klávesnice provedení pro montáž do 19" Rack skříně</t>
  </si>
  <si>
    <t>-1440198969</t>
  </si>
  <si>
    <t>158</t>
  </si>
  <si>
    <t>7496701610</t>
  </si>
  <si>
    <t>DŘT, SKŘ, Elektrodispečink, DDTS DŘT a SKŘ skříně pro automatizaci PLC typ_6 (SIEMENS) RACK PC 19" řady SIMATIC, Core I7, 16 GB DDR3, Win 7 Ult 64,Gbit La, USB, COM, audio, DVI, display port, redundant nap. 230V, IPC547D</t>
  </si>
  <si>
    <t>201381345</t>
  </si>
  <si>
    <t>Poznámka k položce:_x000d_
4x TPC + 2x ZPC s JOP</t>
  </si>
  <si>
    <t>159</t>
  </si>
  <si>
    <t>7590625070</t>
  </si>
  <si>
    <t>Montáž počítačového ovládání stanice včetně instalace HW a SW TPC</t>
  </si>
  <si>
    <t>296934878</t>
  </si>
  <si>
    <t>160</t>
  </si>
  <si>
    <t>7592600210</t>
  </si>
  <si>
    <t>Počítače, SW Klávesnice pro ovládání počítače, USB.</t>
  </si>
  <si>
    <t>1144436555</t>
  </si>
  <si>
    <t>161</t>
  </si>
  <si>
    <t>7496700520</t>
  </si>
  <si>
    <t>DŘT, SKŘ, Elektrodispečink, DDTS DŘT a SKŘ skříně pro automatizaci Periférie LCD monitor s full HD rozlišením 1920x1080, vstupem HDMI, DVI, IPS panel s LED podsvícením, 24"</t>
  </si>
  <si>
    <t>1557163149</t>
  </si>
  <si>
    <t>162</t>
  </si>
  <si>
    <t>7592600010</t>
  </si>
  <si>
    <t>Počítače, SW Trezor zadávacích počítačů I TZP pravý (HM0404219990231)</t>
  </si>
  <si>
    <t>1014252924</t>
  </si>
  <si>
    <t>163</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</si>
  <si>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</si>
  <si>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</si>
  <si>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900853799</t>
  </si>
  <si>
    <t>Poznámka k položce:_x000d_
Srovnatelný příklad : Remote 98</t>
  </si>
  <si>
    <t>164</t>
  </si>
  <si>
    <t>7590625010</t>
  </si>
  <si>
    <t>Montáž stolu výpravčího pro počítačové ovládání - včetně montáže výpočetní techniky, propojovacích vedení a dvou monitorů</t>
  </si>
  <si>
    <t>-741682517</t>
  </si>
  <si>
    <t>165</t>
  </si>
  <si>
    <t>7590625032</t>
  </si>
  <si>
    <t>Montáž jednotného obslužného pracoviště (JOP) zálohovaného - montáž stolů pro umístění počítačového vybavení kanceláře, montáž výpočetní techniky hlavního i zálohovaného pracoviště, včetně propojovacích vedení a monitorů</t>
  </si>
  <si>
    <t>-730794465</t>
  </si>
  <si>
    <t>166</t>
  </si>
  <si>
    <t>7590625090</t>
  </si>
  <si>
    <t>Montáž trezoru pro počítač</t>
  </si>
  <si>
    <t>1708620276</t>
  </si>
  <si>
    <t>167</t>
  </si>
  <si>
    <t>7590625060</t>
  </si>
  <si>
    <t>Montáž počítačového pracoviště výpravčího - montáž stolů pro umístění počítačového vybavení kanceláře, montáž výpočetní techniky, včetně propojovacích vedení a dvou monitorů</t>
  </si>
  <si>
    <t>-1604928634</t>
  </si>
  <si>
    <t>168</t>
  </si>
  <si>
    <t>7590625050</t>
  </si>
  <si>
    <t>Montáž dostavby zobrazovací sekce JOP - montáž výpočetní techniky, včetně propojovacích vedení a dvou monitorů</t>
  </si>
  <si>
    <t>232260598</t>
  </si>
  <si>
    <t>169</t>
  </si>
  <si>
    <t>7590180020</t>
  </si>
  <si>
    <t xml:space="preserve">Klimatizace Podstropní klimatizační jednotka (venkovní i vnitřní jednotka)  nad 5kW do 6,9 kW chlazení.</t>
  </si>
  <si>
    <t>-1382463382</t>
  </si>
  <si>
    <t>170</t>
  </si>
  <si>
    <t>7590180060</t>
  </si>
  <si>
    <t>Klimatizace Kompletní technologické vedení ke klimatizaci nad 5kW (CU potrubí 16/10 včetně izolace, potrubí odvodu kondenzátu, přívodní kabel CYKY 3x2,5 a ovládací kabel CYKY 5x1,5)</t>
  </si>
  <si>
    <t>-1758921821</t>
  </si>
  <si>
    <t>171</t>
  </si>
  <si>
    <t>7590180070</t>
  </si>
  <si>
    <t>Klimatizace Konzole venkovní pro zavěšení klimatizační jednotky</t>
  </si>
  <si>
    <t>-139495600</t>
  </si>
  <si>
    <t>172</t>
  </si>
  <si>
    <t>7590180040</t>
  </si>
  <si>
    <t>Klimatizace Klimatizace - Ovladač</t>
  </si>
  <si>
    <t>1016786254</t>
  </si>
  <si>
    <t>173</t>
  </si>
  <si>
    <t>7590185025</t>
  </si>
  <si>
    <t>Montáž klimatizační jednotky včetně rozvodů nad 5 kW - venkovních a vnitřních částí</t>
  </si>
  <si>
    <t>Sborník UOŽI 01 2019</t>
  </si>
  <si>
    <t>-1516180174</t>
  </si>
  <si>
    <t>174</t>
  </si>
  <si>
    <t>7597110331</t>
  </si>
  <si>
    <t>EZS Ústředna až 96 zón a 16 grup v krytu s klávesnicí CP041 s dotykovým diplejem, komunikátorem a zdrojem</t>
  </si>
  <si>
    <t>-924336454</t>
  </si>
  <si>
    <t>175</t>
  </si>
  <si>
    <t>7597110338</t>
  </si>
  <si>
    <t>EZS LCD klávesnice pro ústředny GD</t>
  </si>
  <si>
    <t>-112112855</t>
  </si>
  <si>
    <t>176</t>
  </si>
  <si>
    <t>7597110963</t>
  </si>
  <si>
    <t>EZS Duální detektor s dosahem 15m</t>
  </si>
  <si>
    <t>1541723916</t>
  </si>
  <si>
    <t>177</t>
  </si>
  <si>
    <t>7597111031</t>
  </si>
  <si>
    <t>EZS Detektor tříštění skla s dosahem až 9m</t>
  </si>
  <si>
    <t>1998898557</t>
  </si>
  <si>
    <t>178</t>
  </si>
  <si>
    <t>7597111070</t>
  </si>
  <si>
    <t>EZS MG kontakt povrchový plastový s kolmo vyvedenými vodiči délky 3m</t>
  </si>
  <si>
    <t>1350811024</t>
  </si>
  <si>
    <t>179</t>
  </si>
  <si>
    <t>7597111146</t>
  </si>
  <si>
    <t>EZS Zálohovaná plastová siréna venkovní 110dB/1m s majákem a akumulátorem</t>
  </si>
  <si>
    <t>467003202</t>
  </si>
  <si>
    <t>180</t>
  </si>
  <si>
    <t>7597111255</t>
  </si>
  <si>
    <t>EZS Kombinovaný detektor kouře a teplot s drátovým připojením</t>
  </si>
  <si>
    <t>-678634016</t>
  </si>
  <si>
    <t>181</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</si>
  <si>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</si>
  <si>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</si>
  <si>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1074065726</t>
  </si>
  <si>
    <t>182</t>
  </si>
  <si>
    <t>7597125010</t>
  </si>
  <si>
    <t>Montáž příšlušenství pro EZS klávesnice (tabla) - včetně připojení, seřízení a přezkoušení funkce</t>
  </si>
  <si>
    <t>350455882</t>
  </si>
  <si>
    <t>183</t>
  </si>
  <si>
    <t>7597125035</t>
  </si>
  <si>
    <t>Montáž příšlušenství pro EZS oživení a nastavení systému EZS - včetně připojení, seřízení a přezkoušení funkce</t>
  </si>
  <si>
    <t>soubor</t>
  </si>
  <si>
    <t>-1697249097</t>
  </si>
  <si>
    <t>184</t>
  </si>
  <si>
    <t>7597125040</t>
  </si>
  <si>
    <t>Montáž příšlušenství pro EZS naprogramování ústředny EZS - včetně připojení, seřízení a přezkoušení funkce</t>
  </si>
  <si>
    <t>1332372045</t>
  </si>
  <si>
    <t>185</t>
  </si>
  <si>
    <t>7597135010</t>
  </si>
  <si>
    <t>Montáž prvku pro EZS (čidlo, snímač, siréna)</t>
  </si>
  <si>
    <t>-1481077270</t>
  </si>
  <si>
    <t>186</t>
  </si>
  <si>
    <t>7593320588</t>
  </si>
  <si>
    <t>Prvky TDI8s – Jednotka 8 bezpečných digitálních vstupů</t>
  </si>
  <si>
    <t>141556280</t>
  </si>
  <si>
    <t>187</t>
  </si>
  <si>
    <t>7593320597</t>
  </si>
  <si>
    <t>Prvky TDO8s – Jednotka 8 bezpečných digitálních výstupů</t>
  </si>
  <si>
    <t>-776197211</t>
  </si>
  <si>
    <t>188</t>
  </si>
  <si>
    <t>7593320594</t>
  </si>
  <si>
    <t>Prvky TDO8 – Jednotka 8 digitálních výstupů</t>
  </si>
  <si>
    <t>1388052951</t>
  </si>
  <si>
    <t>189</t>
  </si>
  <si>
    <t>7593320993</t>
  </si>
  <si>
    <t>Prvky RDN1H F - reléová deska návěstidel hlavních</t>
  </si>
  <si>
    <t>529533205</t>
  </si>
  <si>
    <t>190</t>
  </si>
  <si>
    <t>7593320600</t>
  </si>
  <si>
    <t>Prvky Jednotka BPS4 F</t>
  </si>
  <si>
    <t>1465284896</t>
  </si>
  <si>
    <t>191</t>
  </si>
  <si>
    <t>7593321005</t>
  </si>
  <si>
    <t>Prvky RDV1 F - reléová deska výměn</t>
  </si>
  <si>
    <t>-1082656905</t>
  </si>
  <si>
    <t>192</t>
  </si>
  <si>
    <t>7593320747</t>
  </si>
  <si>
    <t>Prvky ESB2 F - elektronický střed baterie</t>
  </si>
  <si>
    <t>-1859491802</t>
  </si>
  <si>
    <t>193</t>
  </si>
  <si>
    <t>7593320633</t>
  </si>
  <si>
    <t>Prvky Modul externí TM04 pro TAI8 300V</t>
  </si>
  <si>
    <t>994377598</t>
  </si>
  <si>
    <t>194</t>
  </si>
  <si>
    <t>7593320639</t>
  </si>
  <si>
    <t>Prvky Modul externí TM06 pro TAR31 3x400V do hvězdy</t>
  </si>
  <si>
    <t>969779731</t>
  </si>
  <si>
    <t>195</t>
  </si>
  <si>
    <t>7593320645</t>
  </si>
  <si>
    <t>Prvky Modul externí TR10 pro TAR31 35V DC</t>
  </si>
  <si>
    <t>1512869978</t>
  </si>
  <si>
    <t>196</t>
  </si>
  <si>
    <t>7593321521</t>
  </si>
  <si>
    <t>Prvky Translátor 600:600 (4kV)</t>
  </si>
  <si>
    <t>-984615782</t>
  </si>
  <si>
    <t>197</t>
  </si>
  <si>
    <t>7593320576</t>
  </si>
  <si>
    <t>Prvky TBRP - Jednotka napáječe a opakovače sběrnice</t>
  </si>
  <si>
    <t>-94490734</t>
  </si>
  <si>
    <t>198</t>
  </si>
  <si>
    <t>7593320579</t>
  </si>
  <si>
    <t>Prvky TDCC – řídící jednotka sběrnice</t>
  </si>
  <si>
    <t>951635621</t>
  </si>
  <si>
    <t>199</t>
  </si>
  <si>
    <t>7593320582</t>
  </si>
  <si>
    <t>Prvky TDCD – Komunikační datová jednotka</t>
  </si>
  <si>
    <t>-1098371793</t>
  </si>
  <si>
    <t>200</t>
  </si>
  <si>
    <t>7593320585</t>
  </si>
  <si>
    <t>Prvky TDMD – Komunikační modemová jednotka</t>
  </si>
  <si>
    <t>-982054163</t>
  </si>
  <si>
    <t>201</t>
  </si>
  <si>
    <t>7593320606</t>
  </si>
  <si>
    <t>Prvky TAI8 – Jednotka 8 analogových napěťových vstupů</t>
  </si>
  <si>
    <t>-1111890551</t>
  </si>
  <si>
    <t>202</t>
  </si>
  <si>
    <t>7593320591</t>
  </si>
  <si>
    <t>Prvky TDI16 – Jednotka 16 digitálních vstupů</t>
  </si>
  <si>
    <t>245170370</t>
  </si>
  <si>
    <t>203</t>
  </si>
  <si>
    <t>7593320573</t>
  </si>
  <si>
    <t>Prvky Kazeta TEDIS21 v provedení 19"eurocard</t>
  </si>
  <si>
    <t>-567460806</t>
  </si>
  <si>
    <t>204</t>
  </si>
  <si>
    <t>7593315386</t>
  </si>
  <si>
    <t>Montáž panelu pro stanici TEDIS</t>
  </si>
  <si>
    <t>-671246815</t>
  </si>
  <si>
    <t>205</t>
  </si>
  <si>
    <t>7499151010</t>
  </si>
  <si>
    <t>Dokončovací práce na elektrickém zařízení - uvádění zařízení do provozu, drobné montážní práce v rozvaděčích, koordinaci se zhotoviteli souvisejících zařízení apod.</t>
  </si>
  <si>
    <t>hod</t>
  </si>
  <si>
    <t>1353289407</t>
  </si>
  <si>
    <t>206</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</si>
  <si>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</si>
  <si>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</si>
  <si>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950992648</t>
  </si>
  <si>
    <t>207</t>
  </si>
  <si>
    <t>7499151040</t>
  </si>
  <si>
    <t>Dokončovací práce zaškolení obsluhy - seznámení obsluhy s funkcemi zařízení včetně odevzdání dokumentace skutečného provedení</t>
  </si>
  <si>
    <t>-331163210</t>
  </si>
  <si>
    <t>208</t>
  </si>
  <si>
    <t>7592605020</t>
  </si>
  <si>
    <t>Konfigurace SW v PC</t>
  </si>
  <si>
    <t>1182870688</t>
  </si>
  <si>
    <t>06</t>
  </si>
  <si>
    <t>EOV</t>
  </si>
  <si>
    <t>209</t>
  </si>
  <si>
    <t>7493300100</t>
  </si>
  <si>
    <t>Elektrický ohřev výhybek (EOV) Periferní rozváděče Rozváděč ohřevu výměn pro 2 výhybky s měřením a podřízenou jednotkou</t>
  </si>
  <si>
    <t>-576113458</t>
  </si>
  <si>
    <t>210</t>
  </si>
  <si>
    <t>7493300170</t>
  </si>
  <si>
    <t>Elektrický ohřev výhybek (EOV) Řídící rozváděče Rozváděč pro ovládání a signalizaci-centrální, 8 okruhů,do 28 rozvaděčů,do 160 okruhů VO a až se 128 připojenými vyhybkami EOV</t>
  </si>
  <si>
    <t>-699816920</t>
  </si>
  <si>
    <t>211</t>
  </si>
  <si>
    <t>7493300460</t>
  </si>
  <si>
    <t>Elektrický ohřev výhybek (EOV) Topná souprava pro výhybku s nežlabovým pražcem J491:14-760</t>
  </si>
  <si>
    <t>-1066391841</t>
  </si>
  <si>
    <t>212</t>
  </si>
  <si>
    <t>7493300780</t>
  </si>
  <si>
    <t>Elektrický ohřev výhybek (EOV) Příslušenství Srážkové čidlo včetně držáku</t>
  </si>
  <si>
    <t>1736673043</t>
  </si>
  <si>
    <t>213</t>
  </si>
  <si>
    <t>7493300800</t>
  </si>
  <si>
    <t>Elektrický ohřev výhybek (EOV) Příslušenství Čidlo teploty venkovní</t>
  </si>
  <si>
    <t>-1666346219</t>
  </si>
  <si>
    <t>214</t>
  </si>
  <si>
    <t>7493301050</t>
  </si>
  <si>
    <t>Elektrický ohřev výhybek (EOV) SW Projekt vizualizace</t>
  </si>
  <si>
    <t>1047869921</t>
  </si>
  <si>
    <t>215</t>
  </si>
  <si>
    <t>7493300990</t>
  </si>
  <si>
    <t>Elektrický ohřev výhybek (EOV) SW Odzkoušení rozváděče</t>
  </si>
  <si>
    <t>346592840</t>
  </si>
  <si>
    <t>216</t>
  </si>
  <si>
    <t>7493301040</t>
  </si>
  <si>
    <t>Elektrický ohřev výhybek (EOV) SW Licence Reliance</t>
  </si>
  <si>
    <t>658723219</t>
  </si>
  <si>
    <t>217</t>
  </si>
  <si>
    <t>7493301060</t>
  </si>
  <si>
    <t>Elektrický ohřev výhybek (EOV) SW Parametrizace rozváděče</t>
  </si>
  <si>
    <t>1602143757</t>
  </si>
  <si>
    <t>218</t>
  </si>
  <si>
    <t>7493301080</t>
  </si>
  <si>
    <t>Elektrický ohřev výhybek (EOV) SW Parametrizace okruhu EOV (na výhybku), dle počtu výhybek</t>
  </si>
  <si>
    <t>1089126112</t>
  </si>
  <si>
    <t>219</t>
  </si>
  <si>
    <t>7493300960</t>
  </si>
  <si>
    <t>Elektrický ohřev výhybek (EOV) SW do PLC</t>
  </si>
  <si>
    <t>-1433738759</t>
  </si>
  <si>
    <t>220</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</si>
  <si>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</si>
  <si>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</si>
  <si>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-528643808</t>
  </si>
  <si>
    <t>221</t>
  </si>
  <si>
    <t>7493351030</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</si>
  <si>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</si>
  <si>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-1226155475</t>
  </si>
  <si>
    <t>222</t>
  </si>
  <si>
    <t>7493351105</t>
  </si>
  <si>
    <t>Montáž elektrického ohřevu výhybek (EOV) topné tyče topné desky v prostoru závěru výhybky</t>
  </si>
  <si>
    <t>-1535216660</t>
  </si>
  <si>
    <t>223</t>
  </si>
  <si>
    <t>7493351110</t>
  </si>
  <si>
    <t>Montáž elektrického ohřevu výhybek (EOV) topné tyče teplotního čidla</t>
  </si>
  <si>
    <t>1941360777</t>
  </si>
  <si>
    <t>224</t>
  </si>
  <si>
    <t>7493352010</t>
  </si>
  <si>
    <t>Montáž rozvaděče pro elektrický ohřev výhybky silového pro připojení základních výhybkových jednotek do 8 kusů 3-f vývodů - instalace rozvaděče do terénu nebo rozvodny včetně elektrovýzbroje</t>
  </si>
  <si>
    <t>656220827</t>
  </si>
  <si>
    <t>225</t>
  </si>
  <si>
    <t>7498152604</t>
  </si>
  <si>
    <t>Vyhotovení pravidelné revizní zprávy pro EOV doba provedení do 15 hod - celková prohlídka zařízení včetně měření, zkoušek zařízení tohoto provozního souboru nebo stavebního objektu revizním technikem na zařízení podle požadavku ČSN, včetně hodnocení a vyhotovení celkové revizní zprávy</t>
  </si>
  <si>
    <t>1553162377</t>
  </si>
  <si>
    <t>226</t>
  </si>
  <si>
    <t>7498152678</t>
  </si>
  <si>
    <t>Vyhotovení pravidelné revizní zprávy pro jednotlivé technologie EOV do 5 výhybek - celková prohlídka zařízení včetně měření, zkoušek zařízení tohoto provozního souboru nebo stavebního objektu revizním technikem na zařízení podle požadavku ČSN, včetně hodnocení a vyhotovení celkové revizní zprávy</t>
  </si>
  <si>
    <t>469619339</t>
  </si>
  <si>
    <t>227</t>
  </si>
  <si>
    <t>7498153566</t>
  </si>
  <si>
    <t>Provedení prohlídky a zkoušky v provozu (§ 48) transformovny transformovny 25 kV pro EOV - celková prohlídka zařízení provozního souboru nebo stavebního objektu včetně měření, zkoušek zařízení tohoto provozního souboru nebo stavebního objektu osobou odborně způsobilou (inspektorem) na zařízení podle požadavku ČSN, včetně hodnocení a vyhotovení protokolu</t>
  </si>
  <si>
    <t>604814306</t>
  </si>
  <si>
    <t>07</t>
  </si>
  <si>
    <t>Zkoušení a aktivace</t>
  </si>
  <si>
    <t>228</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</si>
  <si>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</si>
  <si>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</si>
  <si>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1487851899</t>
  </si>
  <si>
    <t>229</t>
  </si>
  <si>
    <t>7598045020</t>
  </si>
  <si>
    <t>Zařízení EZS revize zařízení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</si>
  <si>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1740751629</t>
  </si>
  <si>
    <t>230</t>
  </si>
  <si>
    <t>7598095375</t>
  </si>
  <si>
    <t>Oživení a funkční zkoušení stanice TEDIS - aktivace a konfigurace systému podle příslušné dokumentace</t>
  </si>
  <si>
    <t>-34646797</t>
  </si>
  <si>
    <t>231</t>
  </si>
  <si>
    <t>7590415416</t>
  </si>
  <si>
    <t>Montáž tabule na zavěšování klíčů</t>
  </si>
  <si>
    <t>-1933961677</t>
  </si>
  <si>
    <t>232</t>
  </si>
  <si>
    <t>7598095060</t>
  </si>
  <si>
    <t>Přezkoušení tabule na zavěšování klíčů - přezkoušení činnosti podle závěrové tabulky, uzavření a zaplombování</t>
  </si>
  <si>
    <t>187748325</t>
  </si>
  <si>
    <t>233</t>
  </si>
  <si>
    <t>7590417416</t>
  </si>
  <si>
    <t>Demontáž tabule na zavěšování klíčů</t>
  </si>
  <si>
    <t>-793729676</t>
  </si>
  <si>
    <t>234</t>
  </si>
  <si>
    <t>7598095170</t>
  </si>
  <si>
    <t>Přezkoušení a regulace obvodů souhlasu - kontrola zapojení, provedení příslušných měření, nastavení parametrů, přezkoušení funkce</t>
  </si>
  <si>
    <t>-1918466292</t>
  </si>
  <si>
    <t>235</t>
  </si>
  <si>
    <t>7598095215</t>
  </si>
  <si>
    <t>Přezkoušení závěru výměn pojížděných a odvratných - za jednu výměnovou jednotku - kontrola zapojení, provedení příslušných měření, přezkoušení funkce</t>
  </si>
  <si>
    <t>1645277049</t>
  </si>
  <si>
    <t>236</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</si>
  <si>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</si>
  <si>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</si>
  <si>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-1717836068</t>
  </si>
  <si>
    <t>237</t>
  </si>
  <si>
    <t>7598095205</t>
  </si>
  <si>
    <t>Prověření funkčnosti a regulace relé výměnových ovládacích - kontrola zapojení, provedení příslušných měření, přezkoušení funkce</t>
  </si>
  <si>
    <t>-1760959582</t>
  </si>
  <si>
    <t>238</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</si>
  <si>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</si>
  <si>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</si>
  <si>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-487637205</t>
  </si>
  <si>
    <t>239</t>
  </si>
  <si>
    <t>7598095160</t>
  </si>
  <si>
    <t>Přezkoušení a regulace obvodů elektromagnetického zámku - kontrola zapojení, provedení příslušných měření, nastavení parametrů, přezkoušení funkce</t>
  </si>
  <si>
    <t>-741855976</t>
  </si>
  <si>
    <t>240</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</si>
  <si>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</si>
  <si>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</si>
  <si>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-816700514</t>
  </si>
  <si>
    <t>241</t>
  </si>
  <si>
    <t>7598095190</t>
  </si>
  <si>
    <t>Prověření volící skupiny za 1 tlačítko - kontrola zapojení, provedení příslušných měření, nastavení parametrů, přezkoušení funkce</t>
  </si>
  <si>
    <t>-890489829</t>
  </si>
  <si>
    <t>242</t>
  </si>
  <si>
    <t>7598095125</t>
  </si>
  <si>
    <t>Přezkoušení a regulace diagnostiky - kontrola zapojení včetně příslušného zkoušení hodnot zařízení</t>
  </si>
  <si>
    <t>1748557101</t>
  </si>
  <si>
    <t>243</t>
  </si>
  <si>
    <t>7598095175</t>
  </si>
  <si>
    <t>Přezkoušení a regulace obvodů hlídače izolačního stavu - kontrola zapojení, provedení příslušných měření, nastavení parametrů, přezkoušení funkce</t>
  </si>
  <si>
    <t>2019061353</t>
  </si>
  <si>
    <t>244</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</si>
  <si>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</si>
  <si>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</si>
  <si>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1552141513</t>
  </si>
  <si>
    <t>245</t>
  </si>
  <si>
    <t>7598095040</t>
  </si>
  <si>
    <t>Zapojení zkušebního kolejového reliéfu pro jedno návěstidlo - položení a zapojení provizorních kabelů na svorky zkušebního reliéfu a reléových stojanů a vyzkoušení, odpojení kabelů po vyzkoušení zařízení</t>
  </si>
  <si>
    <t>-853418610</t>
  </si>
  <si>
    <t>246</t>
  </si>
  <si>
    <t>7598095045</t>
  </si>
  <si>
    <t>Zapojení zkušebního kolejového reliéfu pro jeden přestavník - položení a zapojení provizorních kabelů na svorky zkušebního reliéfu a reléových stojanů a vyzkoušení, odpojení kabelů po vyzkoušení zařízení</t>
  </si>
  <si>
    <t>1804991827</t>
  </si>
  <si>
    <t>247</t>
  </si>
  <si>
    <t>7598095050</t>
  </si>
  <si>
    <t>Zapojení zkušebního kolejového reliéfu pro kolejové obvody, kódování 1 KO - položení a zapojení provizorních kabelů na svorky zkušebního reliéfu a reléových stojanů a vyzkoušení, odpojení kabelů po vyzkoušení zařízení</t>
  </si>
  <si>
    <t>-2058698610</t>
  </si>
  <si>
    <t>248</t>
  </si>
  <si>
    <t>7598095700</t>
  </si>
  <si>
    <t>Dozor pracovníků provozovatele při práci na živém zařízení</t>
  </si>
  <si>
    <t>-2024393218</t>
  </si>
  <si>
    <t>249</t>
  </si>
  <si>
    <t>7598095430</t>
  </si>
  <si>
    <t>Příprava ke komplexním zkouškám statických měničů za 1 napájecí systém - oživení, seřízení a nastavení zařízení s ohledem na postup jeho uvádění do provozu</t>
  </si>
  <si>
    <t>-1861993509</t>
  </si>
  <si>
    <t>250</t>
  </si>
  <si>
    <t>7598095390</t>
  </si>
  <si>
    <t>Příprava ke komplexním zkouškám za 1 jízdní cestu do 30 výhybek - oživení, seřízení a nastavení zařízení s ohledem na postup jeho uvádění do provozu</t>
  </si>
  <si>
    <t>-347215139</t>
  </si>
  <si>
    <t>251</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</si>
  <si>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</si>
  <si>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</si>
  <si>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1493781298</t>
  </si>
  <si>
    <t>252</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</si>
  <si>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</si>
  <si>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</si>
  <si>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-1204021570</t>
  </si>
  <si>
    <t>253</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</si>
  <si>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</si>
  <si>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</si>
  <si>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-166323673</t>
  </si>
  <si>
    <t>254</t>
  </si>
  <si>
    <t>7598095620</t>
  </si>
  <si>
    <t>Vyhotovení revizní správy SZZ reléové do 10 přestavníků - vykonání prohlídky a zkoušky pro napájení elektrického zařízení včetně vyhotovení revizní zprávy podle vyhl. 100/1995 Sb. a norem ČSN</t>
  </si>
  <si>
    <t>1323348324</t>
  </si>
  <si>
    <t>255</t>
  </si>
  <si>
    <t>7591505110</t>
  </si>
  <si>
    <t>Kompletace, propojení a testování elektronické výstroje PZZ</t>
  </si>
  <si>
    <t>1791738656</t>
  </si>
  <si>
    <t>256</t>
  </si>
  <si>
    <t>7598095150</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</si>
  <si>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</si>
  <si>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-181013834</t>
  </si>
  <si>
    <t>257</t>
  </si>
  <si>
    <t>7598095440</t>
  </si>
  <si>
    <t>Příprava ke komplexním zkouškám automatických přejezdových zabezpečovacích zařízení se závorami dvoukolejné - oživení, seřízení a nastavení zařízení s ohledem na postup jeho uvádění do provozu</t>
  </si>
  <si>
    <t>315547283</t>
  </si>
  <si>
    <t>258</t>
  </si>
  <si>
    <t>7598095505</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</si>
  <si>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</si>
  <si>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-653626707</t>
  </si>
  <si>
    <t>259</t>
  </si>
  <si>
    <t>7598095635</t>
  </si>
  <si>
    <t>Vyhotovení revizní správy PZZ - vykonání prohlídky a zkoušky pro napájení elektrického zařízení včetně vyhotovení revizní zprávy podle vyhl. 100/1995 Sb. a norem ČSN</t>
  </si>
  <si>
    <t>-977104035</t>
  </si>
  <si>
    <t>260</t>
  </si>
  <si>
    <t>7598095560</t>
  </si>
  <si>
    <t>Vyhotovení protokolu UTZ pro PZZ se závorou jedna kolej - vykonání prohlídky a zkoušky včetně vyhotovení protokolu podle vyhl. 100/1995 Sb.</t>
  </si>
  <si>
    <t>288145081</t>
  </si>
  <si>
    <t>08</t>
  </si>
  <si>
    <t>Doprava a ostatní</t>
  </si>
  <si>
    <t>261</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</si>
  <si>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</si>
  <si>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</si>
  <si>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-189088350</t>
  </si>
  <si>
    <t>PSC</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</si>
  <si>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</si>
  <si>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</si>
  <si>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262</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</si>
  <si>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</si>
  <si>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</si>
  <si>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1509343392</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</si>
  <si>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</si>
  <si>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263</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</si>
  <si>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</si>
  <si>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</si>
  <si>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-955329803</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</si>
  <si>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</si>
  <si>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264</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</si>
  <si>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</si>
  <si>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</si>
  <si>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-1437989050</t>
  </si>
  <si>
    <t>265</t>
  </si>
  <si>
    <t>7591505020</t>
  </si>
  <si>
    <t>Pronájem přechodného dopravního značení při vypnutí přejezdového zabezpečovacího zařízení za 1 týden základní sestavy - pro značení jednoduché komunikace (tj. bez křižovatky poblíž přejezdu), křížící žel. trať</t>
  </si>
  <si>
    <t>821639212</t>
  </si>
  <si>
    <t>266</t>
  </si>
  <si>
    <t>7591505030</t>
  </si>
  <si>
    <t>Osazení přechodného dopravního značení při vypnutí přejezdového zabezpečovacího zařízení základní sestavy - pro značení jednoduché komunikace (tj. bez křižovatky poblíž přejezdu), křížící žel. trať</t>
  </si>
  <si>
    <t>2122824443</t>
  </si>
  <si>
    <t>PS03 - Centralni smlouvy SŽ - NEOCEŇOVAT</t>
  </si>
  <si>
    <t>Úroveň 3:</t>
  </si>
  <si>
    <t>01 - Přestavníky</t>
  </si>
  <si>
    <t>7591010010</t>
  </si>
  <si>
    <t>Přestavníky Přestavník elektromotorický EP 621.1/P (CV200219001)</t>
  </si>
  <si>
    <t>Centrální smlouva SŽ</t>
  </si>
  <si>
    <t>1064686801</t>
  </si>
  <si>
    <t>Poznámka k položce:_x000d_
NEOCEŇOVAT - DODÁVKA SSZT</t>
  </si>
  <si>
    <t>7591010020</t>
  </si>
  <si>
    <t>Přestavníky Přestavník elektromotorický EP 621.2/L (CV200219002)</t>
  </si>
  <si>
    <t>-655779269</t>
  </si>
  <si>
    <t>02 - Návěstidla</t>
  </si>
  <si>
    <t>01 - Návěstidla</t>
  </si>
  <si>
    <t>7590710020</t>
  </si>
  <si>
    <t>Návěstidla světelná Návěstidlo stožár. 2 sv. typ:2004 (CV012525004)</t>
  </si>
  <si>
    <t>1403758271</t>
  </si>
  <si>
    <t>7590710155</t>
  </si>
  <si>
    <t>Návěstidla světelná Návěstidlo stožár. 5 sv. typ:2043 (CV012525031)</t>
  </si>
  <si>
    <t>2064683962</t>
  </si>
  <si>
    <t>7590710060</t>
  </si>
  <si>
    <t>Návěstidla světelná Návěstidlo stožár. 3 sv. typ:2016 (CV012525012)</t>
  </si>
  <si>
    <t>-1641290100</t>
  </si>
  <si>
    <t>7590710100</t>
  </si>
  <si>
    <t>Návěstidla světelná Návěstidlo stožár. 4 sv. typ:2029 (CV012525020)</t>
  </si>
  <si>
    <t>-1875579524</t>
  </si>
  <si>
    <t>7590710290</t>
  </si>
  <si>
    <t>Návěstidla světelná Návěstidlo trpasl. 2 sv. typ:3603 (CV012525062)</t>
  </si>
  <si>
    <t>-1543192684</t>
  </si>
  <si>
    <t>7590720570</t>
  </si>
  <si>
    <t xml:space="preserve">Součásti světelných návěstidel Trafo ST 3 R1  (HM0374215010000)</t>
  </si>
  <si>
    <t>83154734</t>
  </si>
  <si>
    <t>7590720535</t>
  </si>
  <si>
    <t>Součásti světelných návěstidel Žárovka SIG 1220UE 12V 20W BA 20D (HM0347260100000)</t>
  </si>
  <si>
    <t>-1335340245</t>
  </si>
  <si>
    <t>7492502552R</t>
  </si>
  <si>
    <t>Kabel CMSM-X 2x1,5 (HM0341447041011)</t>
  </si>
  <si>
    <t>482306809</t>
  </si>
  <si>
    <t>VV</t>
  </si>
  <si>
    <t>(40*9)+(12*9)+32</t>
  </si>
  <si>
    <t>7590720253</t>
  </si>
  <si>
    <t>Součásti světelných návěstidel Souprava držáku náv.štítků (1-2)plastová (CV012589008)</t>
  </si>
  <si>
    <t>1020239568</t>
  </si>
  <si>
    <t>7590720255</t>
  </si>
  <si>
    <t>Součásti světelných návěstidel Souprava držáku náv.štítků (3-4)plastová (CV012589009)</t>
  </si>
  <si>
    <t>1857299102</t>
  </si>
  <si>
    <t>7590720200</t>
  </si>
  <si>
    <t>Součásti světelných návěstidel Pás označovací velký - plast bílá - červená (CV012449006)</t>
  </si>
  <si>
    <t>-848090379</t>
  </si>
  <si>
    <t>7590720210</t>
  </si>
  <si>
    <t>Součásti světelných návěstidel Pás označovací velký - plast červená - bílá - červená (CV012449008)</t>
  </si>
  <si>
    <t>-399328181</t>
  </si>
  <si>
    <t>7590720425</t>
  </si>
  <si>
    <t>Součásti světelných návěstidel Základ svět.náv. T I Z 51x71x135cm (HM0592110090000)</t>
  </si>
  <si>
    <t>473339707</t>
  </si>
  <si>
    <t>7590720435</t>
  </si>
  <si>
    <t>Součásti světelných návěstidel Základ svět.náv. TIIIZ 53x73x170cm (HM0592110140000)</t>
  </si>
  <si>
    <t>-1999963779</t>
  </si>
  <si>
    <t>7590720480</t>
  </si>
  <si>
    <t>Součásti světelných návěstidel Základ trpasl.návěstidla ZTN (HM0321859999904)</t>
  </si>
  <si>
    <t>1945589184</t>
  </si>
  <si>
    <t>03 - Upozorňovadla</t>
  </si>
  <si>
    <t>01 - Upozorňovadla</t>
  </si>
  <si>
    <t>7592700930</t>
  </si>
  <si>
    <t>Upozorňovadla, značky Návěsti označující místo na trati Nosič návěstní tabulky výška ramene 380mm,délka 590mm (HM0404129990530)</t>
  </si>
  <si>
    <t>55289392</t>
  </si>
  <si>
    <t>7592700960</t>
  </si>
  <si>
    <t>Upozorňovadla, značky Návěsti označující místo na trati Návěst Stan.samost.předvěsti 2 černé šípy proti sobě (HM0404129990540)</t>
  </si>
  <si>
    <t>196109359</t>
  </si>
  <si>
    <t>7592701140</t>
  </si>
  <si>
    <t>Upozorňovadla, značky Návěsti označující místo na trati Návěst Vlak se blíží sam.p 1šikmý pruh (HM0404129990578)</t>
  </si>
  <si>
    <t>615602983</t>
  </si>
  <si>
    <t>7592701145</t>
  </si>
  <si>
    <t>Upozorňovadla, značky Návěsti označující místo na trati Návěst Vlak se blíží sam.p 2šikmé pruhy (HM0404129990579)</t>
  </si>
  <si>
    <t>-321592409</t>
  </si>
  <si>
    <t>7592701150</t>
  </si>
  <si>
    <t>Upozorňovadla, značky Návěsti označující místo na trati Návěst Vlak se blíží sam.p 3šikmé pruhy (HM0404129990580)</t>
  </si>
  <si>
    <t>-119663320</t>
  </si>
  <si>
    <t>7592701155</t>
  </si>
  <si>
    <t>Upozorňovadla, značky Návěsti označující místo na trati Návěst Vlak se blíží sam.p 4šikmé pruhy (HM0404129990581)</t>
  </si>
  <si>
    <t>1917468766</t>
  </si>
  <si>
    <t>7592701035</t>
  </si>
  <si>
    <t>Upozorňovadla, značky Návěsti označující místo na trati Návěst Vlak se blíží k hl.náv. 1 trojúhelník 780x290 - štít (HM0404129990557)</t>
  </si>
  <si>
    <t>-991257765</t>
  </si>
  <si>
    <t>7592701040</t>
  </si>
  <si>
    <t>Upozorňovadla, značky Návěsti označující místo na trati Návěst Vlak se blíží k hl.náv. 2 trojúhelníky 780x290 - štít (HM0404129990558)</t>
  </si>
  <si>
    <t>-1540771311</t>
  </si>
  <si>
    <t>7592701045</t>
  </si>
  <si>
    <t>Upozorňovadla, značky Návěsti označující místo na trati Návěst Vlak se blíží k hl.náv. 3 trojúhelníky 780x290 - štít (HM0404129990559)</t>
  </si>
  <si>
    <t>-762761130</t>
  </si>
  <si>
    <t>7592701330</t>
  </si>
  <si>
    <t>Upozorňovadla, značky Návěsti označující místo na trati Sloupek žár.zink pr.51mm 3,5m (HM0404129990619)</t>
  </si>
  <si>
    <t>-1893811131</t>
  </si>
  <si>
    <t>7592701370</t>
  </si>
  <si>
    <t>Upozorňovadla, značky Návěsti označující místo na trati Držák desky návěsti na trubkový stožár (HM0404129990631)</t>
  </si>
  <si>
    <t>-1057667138</t>
  </si>
  <si>
    <t>7592701460</t>
  </si>
  <si>
    <t xml:space="preserve">Upozorňovadla, značky Návěsti označující místo na trati Označník 'Posun zakázán'  (HM0404129990690)</t>
  </si>
  <si>
    <t>-462767213</t>
  </si>
  <si>
    <t>04 - Výstražníky</t>
  </si>
  <si>
    <t>01 - Výstražníky</t>
  </si>
  <si>
    <t>7592820010</t>
  </si>
  <si>
    <t xml:space="preserve">Součásti výstražníku Stožár výstražníku SVN  (CV708275020)</t>
  </si>
  <si>
    <t>1993622327</t>
  </si>
  <si>
    <t>7592810030</t>
  </si>
  <si>
    <t xml:space="preserve">Výstražníky Výstražník V3  (CV708289004)</t>
  </si>
  <si>
    <t>1707602864</t>
  </si>
  <si>
    <t>7592820650</t>
  </si>
  <si>
    <t>Součásti výstražníku Konzola montážní výstr.horní 8000510 (HM0404970990400)</t>
  </si>
  <si>
    <t>2093707301</t>
  </si>
  <si>
    <t>7592820660</t>
  </si>
  <si>
    <t>Součásti výstražníku Uchycení spodní kompletní (HM0404970990401)</t>
  </si>
  <si>
    <t>1002844792</t>
  </si>
  <si>
    <t>7590720515</t>
  </si>
  <si>
    <t>Součásti světelných návěstidel Žárovka SIG 1820 12V 20/20W, dvouvláknová (HM0347260050001)</t>
  </si>
  <si>
    <t>683680266</t>
  </si>
  <si>
    <t>7592820340</t>
  </si>
  <si>
    <t xml:space="preserve">Součásti výstražníku Třmen stupačky  (CV708275048)</t>
  </si>
  <si>
    <t>-1423915772</t>
  </si>
  <si>
    <t>7592820350</t>
  </si>
  <si>
    <t xml:space="preserve">Součásti výstražníku Stupačka (velká)  (CV708275050)</t>
  </si>
  <si>
    <t>-431176519</t>
  </si>
  <si>
    <t>7592820640</t>
  </si>
  <si>
    <t xml:space="preserve">Součásti výstražníku Štít označovací  (HM0404970990177)</t>
  </si>
  <si>
    <t>-521853504</t>
  </si>
  <si>
    <t>PS04 - Demontáže</t>
  </si>
  <si>
    <t>01 - Demontáže zabezpečovacího zařízení</t>
  </si>
  <si>
    <t>Demontáže zabezpečovacího zařízení</t>
  </si>
  <si>
    <t>7590807010</t>
  </si>
  <si>
    <t>Demontáž návěstidla jednoramenného - odpojení drátovodu, demontáž svítilnového výtahu, oddělení a snesení horního dílu návěstidla, odstranění spodního dílu návěstidla. Bez zemních prací</t>
  </si>
  <si>
    <t>1153363193</t>
  </si>
  <si>
    <t>7590807012</t>
  </si>
  <si>
    <t>Demontáž návěstidla dvouramenného - odpojení drátovodu, demontáž svítilnového výtahu, oddělení a snesení horního dílu návěstidla, odstranění spodního dílu návěstidla. Bez zemních prací</t>
  </si>
  <si>
    <t>1613233373</t>
  </si>
  <si>
    <t>7590807020</t>
  </si>
  <si>
    <t>Demontáž návěstidla předvěsti, uzávěry koleje, seřaďovacího návěstidla - odpojení drátovodu, demontáž svítilnového výtahu, oddělení a snesení horního dílu návěstidla, odstranění spodního dílu návěstidla. Bez zemních prací</t>
  </si>
  <si>
    <t>744534641</t>
  </si>
  <si>
    <t>7590717032</t>
  </si>
  <si>
    <t>Demontáž světelného návěstidla jednostranného stožárového se 2 svítilnami - bez bourání (demontáže) základu</t>
  </si>
  <si>
    <t>1699409504</t>
  </si>
  <si>
    <t>7592707012</t>
  </si>
  <si>
    <t>Demontáž upozorňovadla předvěstního</t>
  </si>
  <si>
    <t>-1413869282</t>
  </si>
  <si>
    <t>7596917010</t>
  </si>
  <si>
    <t>Demontáž telefonních objektů TO AŽD 68</t>
  </si>
  <si>
    <t>-781833458</t>
  </si>
  <si>
    <t>7592707014</t>
  </si>
  <si>
    <t>Demontáž upozorňovadla vysokého</t>
  </si>
  <si>
    <t>-708698514</t>
  </si>
  <si>
    <t>7591607010</t>
  </si>
  <si>
    <t>Demontáž mechanické závory jednoduché - bez bourání základu</t>
  </si>
  <si>
    <t>-1467864381</t>
  </si>
  <si>
    <t>7591607018</t>
  </si>
  <si>
    <t>Demontáž mechanické závory předzváněče - bez bourání základu</t>
  </si>
  <si>
    <t>-2096252393</t>
  </si>
  <si>
    <t>7591607032</t>
  </si>
  <si>
    <t>Demontáž pohonu ve stavědle závory mechanické</t>
  </si>
  <si>
    <t>2067500707</t>
  </si>
  <si>
    <t>7590417010</t>
  </si>
  <si>
    <t>Demontáž hradlové skříně řídícího přístroje 8 polí - včetně odpojení zařízení od kabelových rozvodů</t>
  </si>
  <si>
    <t>701625545</t>
  </si>
  <si>
    <t>7590417080</t>
  </si>
  <si>
    <t>Demontáž stavědlového přístroje 29 pravítek</t>
  </si>
  <si>
    <t>pole</t>
  </si>
  <si>
    <t>443928616</t>
  </si>
  <si>
    <t>7591117010</t>
  </si>
  <si>
    <t>Demontáž mechanického přestavníku na straně stojanu</t>
  </si>
  <si>
    <t>-1436009617</t>
  </si>
  <si>
    <t>7591207010</t>
  </si>
  <si>
    <t>Demontáž mechanického závorníku</t>
  </si>
  <si>
    <t>-2081586645</t>
  </si>
  <si>
    <t>7593407030</t>
  </si>
  <si>
    <t>Demontáž nosiče kladek z pod stavědla do 3 m</t>
  </si>
  <si>
    <t>-376946692</t>
  </si>
  <si>
    <t>7593407060</t>
  </si>
  <si>
    <t>Demontáž kladky dvojité ze sloupku</t>
  </si>
  <si>
    <t>-447556002</t>
  </si>
  <si>
    <t>7593407072</t>
  </si>
  <si>
    <t>Demontáž kladky ze žlabu obsazeného</t>
  </si>
  <si>
    <t>191777405</t>
  </si>
  <si>
    <t>7593407102</t>
  </si>
  <si>
    <t>Demontáž kladky výstupní pod stavědlem dvoudílné</t>
  </si>
  <si>
    <t>761006698</t>
  </si>
  <si>
    <t>7593407130</t>
  </si>
  <si>
    <t>Demontáž drátovodu dvojitého ze žlabu</t>
  </si>
  <si>
    <t>-864680994</t>
  </si>
  <si>
    <t>7593407140</t>
  </si>
  <si>
    <t>Demontáž drátovodu dvojitého ze sloupků</t>
  </si>
  <si>
    <t>-1543631989</t>
  </si>
  <si>
    <t>7593407170</t>
  </si>
  <si>
    <t>Demontáž dotahovače</t>
  </si>
  <si>
    <t>1043107818</t>
  </si>
  <si>
    <t>7593407235</t>
  </si>
  <si>
    <t>Demontáž žlabu ocelového s poklopem 30 x 20 x 300</t>
  </si>
  <si>
    <t>1448408117</t>
  </si>
  <si>
    <t>7593407280</t>
  </si>
  <si>
    <t>Demontáž žlabu betonového plnostěnného 20 x 20 - T 2 N</t>
  </si>
  <si>
    <t>-1746926822</t>
  </si>
  <si>
    <t>7593407010</t>
  </si>
  <si>
    <t>Demontáž sloupku pro drátovodné kladky</t>
  </si>
  <si>
    <t>-30076274</t>
  </si>
  <si>
    <t>7594207080</t>
  </si>
  <si>
    <t>Demontáž kolejové skříně TJA, TJAP</t>
  </si>
  <si>
    <t>1631414086</t>
  </si>
  <si>
    <t>7590917020</t>
  </si>
  <si>
    <t>Demontáž výkolejky s návěstním tělesem se zámkem jednoduchým</t>
  </si>
  <si>
    <t>-815343002</t>
  </si>
  <si>
    <t>SO01 - Reléová místnost</t>
  </si>
  <si>
    <t>HSV - Práce a dodávky HSV</t>
  </si>
  <si>
    <t xml:space="preserve">    3 - Svislé a kompletní konstrukce</t>
  </si>
  <si>
    <t xml:space="preserve">    6 - Úpravy povrchů, podlahy a osazování výplní</t>
  </si>
  <si>
    <t>HSV</t>
  </si>
  <si>
    <t>Práce a dodávky HSV</t>
  </si>
  <si>
    <t>Svislé a kompletní konstrukce</t>
  </si>
  <si>
    <t>342244121</t>
  </si>
  <si>
    <t>Příčky jednoduché z cihel děrovaných klasických spojených na pero a drážku na maltu M5, pevnost cihel do P15, tl. příčky 140 mm</t>
  </si>
  <si>
    <t>m2</t>
  </si>
  <si>
    <t>CS ÚRS 2020 01</t>
  </si>
  <si>
    <t>203689972</t>
  </si>
  <si>
    <t xml:space="preserve">Poznámka k souboru cen:_x000d_
1. Množství jednotek se určuje v m2 plochy konstrukce._x000d_
</t>
  </si>
  <si>
    <t>59612002</t>
  </si>
  <si>
    <t>cihelný blok děrovaný do P10 pro zdivo tl 140mm</t>
  </si>
  <si>
    <t>-1909183127</t>
  </si>
  <si>
    <t>59321107</t>
  </si>
  <si>
    <t>překlad železobetonový RZP 1490x140x215mm</t>
  </si>
  <si>
    <t>-734959566</t>
  </si>
  <si>
    <t>Úpravy povrchů, podlahy a osazování výplní</t>
  </si>
  <si>
    <t>978011191</t>
  </si>
  <si>
    <t>Otlučení vápenných nebo vápenocementových omítek vnitřních ploch stropů, v rozsahu přes 50 do 100 %</t>
  </si>
  <si>
    <t>1699960488</t>
  </si>
  <si>
    <t xml:space="preserve">Poznámka k souboru cen:_x000d_
1. Položky lze použít i pro ocenění otlučení sádrových, hliněných apod. vnitřních omítek._x000d_
</t>
  </si>
  <si>
    <t>342244121.HLZ</t>
  </si>
  <si>
    <t>Příčka z cihel HELUZ 14 P10 na maltu M5 tloušťky 140 mm</t>
  </si>
  <si>
    <t>-939257954</t>
  </si>
  <si>
    <t>LBC.082</t>
  </si>
  <si>
    <t>Jádrová omítka ruční, 40kg</t>
  </si>
  <si>
    <t>kg</t>
  </si>
  <si>
    <t>-2041801420</t>
  </si>
  <si>
    <t>Poznámka k položce:_x000d_
Omítání všech klasických stavebních materiálů – vytváření podkladu pod štukové a šlechtěné omítky nebo keramické obklady. Vhodná pro ruční zpracování ve vnějším i vnitřním prostředí.</t>
  </si>
  <si>
    <t>611321191</t>
  </si>
  <si>
    <t>Omítka vápenocementová vnitřních ploch nanášená ručně Příplatek k cenám za každých dalších i započatých 5 mm tloušťky omítky přes 10 mm stropů</t>
  </si>
  <si>
    <t>-1786805010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</si>
  <si>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</si>
  <si>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611321121</t>
  </si>
  <si>
    <t>Omítka vápenocementová vnitřních ploch nanášená ručně jednovrstvá, tloušťky do 10 mm hladká vodorovných konstrukcí stropů rovných</t>
  </si>
  <si>
    <t>-671648215</t>
  </si>
  <si>
    <t>612321121</t>
  </si>
  <si>
    <t>Omítka vápenocementová vnitřních ploch nanášená ručně jednovrstvá, tloušťky do 10 mm hladká svislých konstrukcí stěn</t>
  </si>
  <si>
    <t>1176481963</t>
  </si>
  <si>
    <t>LBC.033J</t>
  </si>
  <si>
    <t>Vnitřní štuk jemný, 30kg</t>
  </si>
  <si>
    <t>-46169646</t>
  </si>
  <si>
    <t>Poznámka k položce:_x000d_
Pro tradiční jemné povrchové úpravy jádrových podkladních omítek. Ruční nanášení ve vnitřním prostředí.</t>
  </si>
  <si>
    <t>611311131</t>
  </si>
  <si>
    <t>Potažení vnitřních ploch štukem tloušťky do 3 mm vodorovných konstrukcí stropů rovných</t>
  </si>
  <si>
    <t>2075423721</t>
  </si>
  <si>
    <t>612311131</t>
  </si>
  <si>
    <t>Potažení vnitřních ploch štukem tloušťky do 3 mm svislých konstrukcí stěn</t>
  </si>
  <si>
    <t>-1420478081</t>
  </si>
  <si>
    <t>PPG.273227</t>
  </si>
  <si>
    <t xml:space="preserve">PRIMALEX Plus  15kg</t>
  </si>
  <si>
    <t>-1056358598</t>
  </si>
  <si>
    <t>Poznámka k položce:_x000d_
bal. 15kg</t>
  </si>
  <si>
    <t>784221001</t>
  </si>
  <si>
    <t>Malby z malířských směsí otěruvzdorných za sucha jednonásobné, bílé za sucha otěruvzdorné dobře v místnostech výšky do 3,80 m</t>
  </si>
  <si>
    <t>-921303</t>
  </si>
  <si>
    <t>631311112</t>
  </si>
  <si>
    <t>Mazanina z betonu prostého bez zvýšených nároků na prostředí tl. přes 50 do 80 mm tř. C 8/10</t>
  </si>
  <si>
    <t>m3</t>
  </si>
  <si>
    <t>-2135403627</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</si>
  <si>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</si>
  <si>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58562011</t>
  </si>
  <si>
    <t>směs suchá lepící a stěrková cementová</t>
  </si>
  <si>
    <t>509296600</t>
  </si>
  <si>
    <t>Poznámka k položce:_x000d_
Spotřeba: cca 3 - 6 kg/m2 při lepení izolačních desek, cca 2,4-7,2 kg/m2 při vrstvě stěrkování 2 - 6 mm</t>
  </si>
  <si>
    <t>55341233</t>
  </si>
  <si>
    <t>dveře bezpečnostní 16-bodový rozvorový mechanismus se zárubní MRB, tr.4 900x1970mm</t>
  </si>
  <si>
    <t>670040652</t>
  </si>
  <si>
    <t>642945111</t>
  </si>
  <si>
    <t>Osazování ocelových zárubní protipožárních nebo protiplynových dveří do vynechaného otvoru, s obetonováním, dveří jednokřídlových do 2,5 m2</t>
  </si>
  <si>
    <t>-543108388</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</si>
  <si>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</si>
  <si>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963065512</t>
  </si>
  <si>
    <t>Bourání mostních konstrukcí nosných konstrukcí dřevěných podlah z fošen nebo prken ze dřeva tvrdého</t>
  </si>
  <si>
    <t>-606931265</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</si>
  <si>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</si>
  <si>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589319630</t>
  </si>
  <si>
    <t>beton C 8/10 kamenivo frakce 0/8</t>
  </si>
  <si>
    <t>2134792622</t>
  </si>
  <si>
    <t>985312132</t>
  </si>
  <si>
    <t>Stěrka k vyrovnání ploch reprofilovaného betonu rubu kleneb a podlah, tloušťky přes 2 do 3 mm</t>
  </si>
  <si>
    <t>1423916118</t>
  </si>
  <si>
    <t xml:space="preserve">Poznámka k souboru cen:_x000d_
1. V cenách nejsou započteny náklady na ochranný nátěr, které se oceňují souborem cen 985 32-4 Ochranný nátěr betonu._x000d_
</t>
  </si>
  <si>
    <t>SO02 - Zemní práce</t>
  </si>
  <si>
    <t>HSV - HSV</t>
  </si>
  <si>
    <t xml:space="preserve">    1 - Zemní práce</t>
  </si>
  <si>
    <t>111251102</t>
  </si>
  <si>
    <t>Odstranění křovin a stromů s odstraněním kořenů strojně průměru kmene do 100 mm v rovině nebo ve svahu sklonu terénu do 1:5, při celkové ploše přes 100 do 500 m2</t>
  </si>
  <si>
    <t>-1693967622</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</si>
  <si>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</si>
  <si>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132212601</t>
  </si>
  <si>
    <t>Hloubení rýh vedle kolejí šířky do 800 mm ručně zapažených i nezapažených, hloubky do 1,5 m objemu do 2 m3 v hornině třídy těžitelnosti I skupiny 3</t>
  </si>
  <si>
    <t>1512370643</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</si>
  <si>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prostředek._x000d_
2. Ceny lze použít pro rýhy mezi dvěma kolejemi, podél koleje v pruhu šířky do 6 m od osy koleje._x000d_
3. Ztížení vykopávky v blízkosti podzemního vedení procházejícího rýhou nebo uloženého ve stěně výkopu se oceňuje cenou 130 00-1101 Ztížení hloubené vykopávky._x000d_
</t>
  </si>
  <si>
    <t>132252501</t>
  </si>
  <si>
    <t>Hloubení rýh vedle kolejí šířky do 800 mm strojně zapažených i nezapažených, hloubky do 1,5 m, pro jakýkoliv objem výkopu v hornině třídy těžitelnosti I skupiny 3</t>
  </si>
  <si>
    <t>-663324073</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</si>
  <si>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prostředek._x000d_
2. Ceny lze použít i pro rýhy mezi dvěma kolejemi, podél koleje v pruhu šířky do 6 m od osy koleje._x000d_
3. Ztížení vykopávky v blízkosti podzemního vedení, které prochází rýhou nebo je uložené ve stěně výkopu, se oceňuje cenou 130 00-1101 Ztížení hloubené vykopávky._x000d_
</t>
  </si>
  <si>
    <t>460030011</t>
  </si>
  <si>
    <t>Přípravné terénní práce sejmutí drnu včetně nařezání a uložení na hromady nebo naložení na dopravní prostředek jakékoliv tloušťky</t>
  </si>
  <si>
    <t>1123227718</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</si>
  <si>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</si>
  <si>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460030015</t>
  </si>
  <si>
    <t>Přípravné terénní práce odstranění travnatého porostu kosení a shrabávání trávy</t>
  </si>
  <si>
    <t>-924997192</t>
  </si>
  <si>
    <t>460030021</t>
  </si>
  <si>
    <t>Přípravné terénní práce odstranění dřevitého porostu z keřů nebo stromků průměru kmenů do 5 cm včetně odstranění kořenů a složení do hromad nebo naložení na dopravní prostředek měkkého středně hustého</t>
  </si>
  <si>
    <t>1928317343</t>
  </si>
  <si>
    <t>460030025</t>
  </si>
  <si>
    <t>Přípravné terénní práce odstranění dřevitého porostu z keřů nebo stromků průměru kmenů do 5 cm včetně odstranění kořenů a složení do hromad nebo naložení na dopravní prostředek s trny středně hustého</t>
  </si>
  <si>
    <t>956204136</t>
  </si>
  <si>
    <t>174101101</t>
  </si>
  <si>
    <t>Zásyp sypaninou z jakékoliv horniny strojně s uložením výkopku ve vrstvách se zhutněním jam, šachet, rýh nebo kolem objektů v těchto vykopávkách</t>
  </si>
  <si>
    <t>1551775124</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</si>
  <si>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</si>
  <si>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181102301</t>
  </si>
  <si>
    <t>Úprava pláně na stavbách silnic a dálnic strojně v zářezech mimo skalních bez zhutnění</t>
  </si>
  <si>
    <t>-1101812770</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</si>
  <si>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důvodu._x000d_
2. Cena 15-2303 je určena pro vyplnění sypaninou prohlubní zářezů v horninách třídy těžitelnosti II a III, skupiny 5 až 7._x000d_
3. Ceny neplatí pro zhutnění podloží pod násypy; toto zhutnění se oceňuje cenou 171 15-2101 Zhutnění podloží pod násypy._x000d_
4. Ceny neplatí pro urovnání lavic šířky do 3 m přerušujících svahy, pro urovnání dna příkopů pro jakoukoliv jejich šířku; toto urovnání se oceňuje cenami souboru cen 182 Svahování trvalých svahů do projektovaných profilů._x000d_
5. Urovnání ploch ve sklonu přes 1:5 (svahování) se oceňuje cenou 182 20-1101 Svahování trvalých svahů do projektovaných profilů._x000d_
6. Vyplnění prohlubní v horninách třídy II a III betonem nebo stabilizací se oceňuje cenami části A 01 katalogu 822-1 Komunikace pozemní a letiště._x000d_
</t>
  </si>
  <si>
    <t>460421282</t>
  </si>
  <si>
    <t>Kabelové lože včetně podsypu, zhutnění a urovnání povrchu z prohozeného výkopku tloušťky 5 cm nad kabel zakryté plastovou fólií, šířky lože přes 25 do 50 cm</t>
  </si>
  <si>
    <t>910991577</t>
  </si>
  <si>
    <t xml:space="preserve">Poznámka k souboru cen:_x000d_
1. V cenách -1021 až -1072, -1121 až -1172 a -1221 až -1272 nejsou započteny náklady na dodávku betonových a plastových desek. Tato dodávka se oceňuje ve specifikaci._x000d_
</t>
  </si>
  <si>
    <t>460470011</t>
  </si>
  <si>
    <t>Provizorní zajištění inženýrských sítí ve výkopech kabelů při křížení</t>
  </si>
  <si>
    <t>-1507657290</t>
  </si>
  <si>
    <t xml:space="preserve">Poznámka k souboru cen:_x000d_
1. Provizorní zajištění inženýrských sítí ve výkopech se provádí pomocí drátů, dřevěných a plastových prvků apod._x000d_
</t>
  </si>
  <si>
    <t>741910401</t>
  </si>
  <si>
    <t>Montáž žlabů bez stojiny a výložníků plastových, šířky do 100 mm s víkem</t>
  </si>
  <si>
    <t>214166203</t>
  </si>
  <si>
    <t>28610006</t>
  </si>
  <si>
    <t>trubka tlaková hrdlovaná vodovodní PVC dl 6m DN 200</t>
  </si>
  <si>
    <t>1982254927</t>
  </si>
  <si>
    <t>460310106</t>
  </si>
  <si>
    <t>Zemní protlaky strojně neřízený zemní protlak ( krtek) řízené horizontální vrtání v hornině tř. 1 až 4 pro protlačení PE trub, v hloubce do 6 m vnějšího průměru vrtu přes 160 do 225 mm</t>
  </si>
  <si>
    <t>177822994</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</si>
  <si>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</si>
  <si>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120001101</t>
  </si>
  <si>
    <t>Příplatek k cenám vykopávek za ztížení vykopávky v blízkosti podzemního vedení nebo výbušnin v horninách jakékoliv třídy</t>
  </si>
  <si>
    <t>1406053271</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</si>
  <si>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prostoru._x000d_
- není v projektu uvedena, avšak která podle projektu nebo podle sdělení investora jsou pravděpodobně ve výkopišti uložena, se rovná objemu výkopu, která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</si>
  <si>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151103101</t>
  </si>
  <si>
    <t>Zřízení pažení a rozepření stěn výkopu kolejového lože plochy do 20 m2 pro jakoukoliv mezerovitost příložné, hloubky do 2 m</t>
  </si>
  <si>
    <t>1989400171</t>
  </si>
  <si>
    <t xml:space="preserve">Poznámka k souboru cen:_x000d_
1. Plocha mezer mezi pažinami příložného pažení se od plochy příložného pažení neodečítá; nezapažené plochy u pažení zátažného nebo hnaného se od plochy pažení odečítají._x000d_
</t>
  </si>
  <si>
    <t>151103111</t>
  </si>
  <si>
    <t>Odstranění pažení a rozepření stěn výkopu kolejového lože plochy do 20 m2 s uložením materiálu na vzdálenost do 3 m od kraje výkopu příložné, hloubky do 2 m</t>
  </si>
  <si>
    <t>1519384820</t>
  </si>
  <si>
    <t>131212501</t>
  </si>
  <si>
    <t>Hloubení jamek pro spodní stavbu železnic ručně pro sloupky zábradlí, značky, apod. objemu do 0,5 m3 s odhozením výkopku nebo naložením na dopravní prostředek v hornině třídy těžitelnosti I skupiny 3 soudržných</t>
  </si>
  <si>
    <t>-209286151</t>
  </si>
  <si>
    <t xml:space="preserve">Poznámka k souboru cen:_x000d_
1. V cenách jsou započteny i náklady na přehození výkopku na přilehlém terénu na vzdálenost do 3 m od okraje jámy nebo naložení na dopravní prostředek._x000d_
</t>
  </si>
  <si>
    <t>VRN - Vedlekší rozpočtové náklady</t>
  </si>
  <si>
    <t>022101021</t>
  </si>
  <si>
    <t>Geodetické práce Geodetické práce po ukončení opravy</t>
  </si>
  <si>
    <t>%</t>
  </si>
  <si>
    <t>-702678455</t>
  </si>
  <si>
    <t>Poznámka k položce:_x000d_
Zahrnuje spolupráci s geodety SŽ a předání geodetické dokumentace v požadovaném formátu v digitální formě.</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</si>
  <si>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</si>
  <si>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</si>
  <si>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1023883790</t>
  </si>
  <si>
    <t>Poznámka k souboru cen:_x000d_
V sazbě jsou započteny náklady na vyhledání trasy detektorem, zaměření a zobrazení trasy a předání výstupu zaměření. V sazbě nejsou obsaženy náklady na vytýčení sítí ve správě provozovatele.</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</si>
  <si>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</si>
  <si>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</si>
  <si>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-1540173827</t>
  </si>
  <si>
    <t>Poznámka k souboru cen:_x000d_
V sazbě jsou započteny náklady na vyhotovení projektové dokumentace podle vyhlášky číslo 499/2006 Sb., a vyhlášky 146/2008 Sb., v rozsahu pro povolení stavby podle požadavku objednatele.</t>
  </si>
  <si>
    <t>Poznámka k položce:_x000d_
Zahrnuta změna situačního schéma a závěrové tabulky včetně jejích příloh pro provizorní ZZ a pro definitivní ZZ.</t>
  </si>
  <si>
    <t>023101011</t>
  </si>
  <si>
    <t>Projektové práce Projektové práce v rozsahu ZRN (vyjma dále jmenované práce) přes 1 do 3 mil. Kč</t>
  </si>
  <si>
    <t>-204700600</t>
  </si>
  <si>
    <t>Poznámka k položce:_x000d_
Úprava SZZ Balkova Lhota a zavázání TZZ.</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</si>
  <si>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</si>
  <si>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</si>
  <si>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740958695</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</si>
  <si>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</si>
  <si>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Poznámka k položce:_x000d_
Tištěná forma ve 2 vyhotoveních a digitalní forma v uzavřené a otevřené formě.</t>
  </si>
  <si>
    <t>032103001</t>
  </si>
  <si>
    <t>Územní vlivy ztížené dopravní podmínky</t>
  </si>
  <si>
    <t>89554867</t>
  </si>
  <si>
    <t>032104001</t>
  </si>
  <si>
    <t>Územní vlivy práce na těžce přístupných místech</t>
  </si>
  <si>
    <t>-2069435729</t>
  </si>
  <si>
    <t>033121001</t>
  </si>
  <si>
    <t>Provozní vlivy Rušení prací železničním provozem širá trať nebo dopravny s kolejovým rozvětvením s počtem vlaků za směnu 8,5 hod. do 25</t>
  </si>
  <si>
    <t>1888191321</t>
  </si>
  <si>
    <t>02 - Část TH</t>
  </si>
  <si>
    <t xml:space="preserve">SO 1 - Výhybka č. 1 </t>
  </si>
  <si>
    <t>SO 1.1 - Železniční svršek</t>
  </si>
  <si>
    <t>žst. Božejovice</t>
  </si>
  <si>
    <t>70994234</t>
  </si>
  <si>
    <t xml:space="preserve">Správa železnic, s. o., OŘ Plzeň </t>
  </si>
  <si>
    <t>CZ70994234</t>
  </si>
  <si>
    <t>Libor Brabenec</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</si>
  <si>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 </t>
  </si>
  <si>
    <t xml:space="preserve">    5 - Komunikace pozemní</t>
  </si>
  <si>
    <t>OST - Ostatní</t>
  </si>
  <si>
    <t>5957101050</t>
  </si>
  <si>
    <t>Kolejnice třídy R260 tv. 49 E1 délky 25,000 m</t>
  </si>
  <si>
    <t>2013735576</t>
  </si>
  <si>
    <t xml:space="preserve">Poznámka k položce:_x000d_
SK 1 ... od km 16,470 do 16,570 ... 100 m koleje  (náhrada po zrušené výh. č. 1 + úseky před a za ní) (8 ks)_x000d_
do výh. č. 1 ... (4x 12,5 m) + (4x 12,5 m) + (2x 25 m) ... 150 m (6 ks)_x000d_
propoj. pole od výh. č. 1 k SK 2 ... (2 ks)</t>
  </si>
  <si>
    <t>8+6+2</t>
  </si>
  <si>
    <t>5956119020</t>
  </si>
  <si>
    <t>Pražec dřevěný výhybkový dub skupina 3 2600x260x160</t>
  </si>
  <si>
    <t>396003593</t>
  </si>
  <si>
    <t>Poznámka k položce:_x000d_
vč. 4 ks pražcú před dlouhým pražcem č. 1</t>
  </si>
  <si>
    <t>5956119025</t>
  </si>
  <si>
    <t>Pražec dřevěný výhybkový dub skupina 3 2700x260x160</t>
  </si>
  <si>
    <t>718196195</t>
  </si>
  <si>
    <t>5956119030</t>
  </si>
  <si>
    <t>Pražec dřevěný výhybkový dub skupina 3 2800x260x160</t>
  </si>
  <si>
    <t>1127706663</t>
  </si>
  <si>
    <t>5956119035</t>
  </si>
  <si>
    <t>Pražec dřevěný výhybkový dub skupina 3 2900x260x160</t>
  </si>
  <si>
    <t>1644642285</t>
  </si>
  <si>
    <t>5956119040</t>
  </si>
  <si>
    <t>Pražec dřevěný výhybkový dub skupina 3 3000x260x160</t>
  </si>
  <si>
    <t>2133573921</t>
  </si>
  <si>
    <t>5956119045</t>
  </si>
  <si>
    <t>Pražec dřevěný výhybkový dub skupina 3 3100x260x160</t>
  </si>
  <si>
    <t>-98908859</t>
  </si>
  <si>
    <t>5956119050</t>
  </si>
  <si>
    <t>Pražec dřevěný výhybkový dub skupina 3 3200x260x160</t>
  </si>
  <si>
    <t>-1698767567</t>
  </si>
  <si>
    <t>5956119055</t>
  </si>
  <si>
    <t>Pražec dřevěný výhybkový dub skupina 3 3300x260x160</t>
  </si>
  <si>
    <t>-1307821809</t>
  </si>
  <si>
    <t>5956119060</t>
  </si>
  <si>
    <t>Pražec dřevěný výhybkový dub skupina 3 3400x260x160</t>
  </si>
  <si>
    <t>464176778</t>
  </si>
  <si>
    <t>5956119065</t>
  </si>
  <si>
    <t>Pražec dřevěný výhybkový dub skupina 3 3500x260x160</t>
  </si>
  <si>
    <t>-1691278194</t>
  </si>
  <si>
    <t>5956119070</t>
  </si>
  <si>
    <t>Pražec dřevěný výhybkový dub skupina 3 3600x260x160</t>
  </si>
  <si>
    <t>-713003071</t>
  </si>
  <si>
    <t>5956119075</t>
  </si>
  <si>
    <t>Pražec dřevěný výhybkový dub skupina 3 3700x260x160</t>
  </si>
  <si>
    <t>1488080091</t>
  </si>
  <si>
    <t>5956119080</t>
  </si>
  <si>
    <t>Pražec dřevěný výhybkový dub skupina 3 3800x260x160</t>
  </si>
  <si>
    <t>-1051263877</t>
  </si>
  <si>
    <t>5956119085</t>
  </si>
  <si>
    <t>Pražec dřevěný výhybkový dub skupina 3 3900x260x160</t>
  </si>
  <si>
    <t>-1661268823</t>
  </si>
  <si>
    <t>5956119090</t>
  </si>
  <si>
    <t>Pražec dřevěný výhybkový dub skupina 3 4000x260x160</t>
  </si>
  <si>
    <t>1189403374</t>
  </si>
  <si>
    <t>5956119095</t>
  </si>
  <si>
    <t>Pražec dřevěný výhybkový dub skupina 3 4100x260x160</t>
  </si>
  <si>
    <t>-1121470457</t>
  </si>
  <si>
    <t>5956119100</t>
  </si>
  <si>
    <t>Pražec dřevěný výhybkový dub skupina 3 4200x260x160</t>
  </si>
  <si>
    <t>-461017034</t>
  </si>
  <si>
    <t>5956119105</t>
  </si>
  <si>
    <t>Pražec dřevěný výhybkový dub skupina 3 4300x260x160</t>
  </si>
  <si>
    <t>25935790</t>
  </si>
  <si>
    <t>5956119110</t>
  </si>
  <si>
    <t>Pražec dřevěný výhybkový dub skupina 3 4400x260x160</t>
  </si>
  <si>
    <t>405076906</t>
  </si>
  <si>
    <t>5956119115</t>
  </si>
  <si>
    <t>Pražec dřevěný výhybkový dub skupina 3 4500x260x160</t>
  </si>
  <si>
    <t>-2072860313</t>
  </si>
  <si>
    <t>Poznámka k položce:_x000d_
pražec č. 56</t>
  </si>
  <si>
    <t>5956119120</t>
  </si>
  <si>
    <t>Pražec dřevěný výhybkový dub skupina 3 4600x260x160</t>
  </si>
  <si>
    <t>-691069518</t>
  </si>
  <si>
    <t>Poznámka k položce:_x000d_
pražce č. 57, 58 za výhybkou</t>
  </si>
  <si>
    <t>5956119125</t>
  </si>
  <si>
    <t>Pražec dřevěný výhybkový dub skupina 3 4700x260x160</t>
  </si>
  <si>
    <t>-1848856942</t>
  </si>
  <si>
    <t>Poznámka k položce:_x000d_
pražec č. 59</t>
  </si>
  <si>
    <t>5956119130</t>
  </si>
  <si>
    <t>Pražec dřevěný výhybkový dub skupina 3 4800x260x160</t>
  </si>
  <si>
    <t>523141358</t>
  </si>
  <si>
    <t>Poznámka k položce:_x000d_
pražec č. 60, 61</t>
  </si>
  <si>
    <t>5956101000</t>
  </si>
  <si>
    <t>Pražec dřevěný příčný nevystrojený dub 2600x260x160 mm</t>
  </si>
  <si>
    <t>-414277461</t>
  </si>
  <si>
    <t>Poznámka k položce:_x000d_
SK1 za P6248 4 ks D za D (celkem před svarem zač. výh. č. 1 bude 5 Ks dřev. pražců) + 2 * 6 ks za výh. č. 1 (6 ks do přímé a 6 ks do odbočky)</t>
  </si>
  <si>
    <t>4+6+6</t>
  </si>
  <si>
    <t>5958134080</t>
  </si>
  <si>
    <t>Součásti upevňovací vrtule R2 (160)</t>
  </si>
  <si>
    <t>-18882098</t>
  </si>
  <si>
    <t>Poznámka k položce:_x000d_
do výhybky č. 1</t>
  </si>
  <si>
    <t>5958134075</t>
  </si>
  <si>
    <t>Součásti upevňovací vrtule R1(145)</t>
  </si>
  <si>
    <t>-1367424127</t>
  </si>
  <si>
    <t>Poznámka k položce:_x000d_
výh. č. 1</t>
  </si>
  <si>
    <t>5958134040</t>
  </si>
  <si>
    <t>Součásti upevňovací kroužek pružný dvojitý Fe 6</t>
  </si>
  <si>
    <t>-480421564</t>
  </si>
  <si>
    <t>5958173000</t>
  </si>
  <si>
    <t>Polyetylenové pásy v kotoučích</t>
  </si>
  <si>
    <t>2096406364</t>
  </si>
  <si>
    <t>717652581</t>
  </si>
  <si>
    <t>Poznámka k položce:_x000d_
před výh. č. 1 + za výh. č. 1</t>
  </si>
  <si>
    <t>5958134041</t>
  </si>
  <si>
    <t>Součásti upevňovací šroub svěrkový T5</t>
  </si>
  <si>
    <t>1602657016</t>
  </si>
  <si>
    <t>Poznámka k položce:_x000d_
123 ks SB5</t>
  </si>
  <si>
    <t>5958134115</t>
  </si>
  <si>
    <t>Součásti upevňovací matice M24</t>
  </si>
  <si>
    <t>813688611</t>
  </si>
  <si>
    <t>5958134140</t>
  </si>
  <si>
    <t>Součásti upevňovací vložka M</t>
  </si>
  <si>
    <t>-326136905</t>
  </si>
  <si>
    <t>1564816916</t>
  </si>
  <si>
    <t>5958128010</t>
  </si>
  <si>
    <t>Komplety ŽS 4 (šroub RS 1, matice M 24, podložka Fe6, svěrka ŽS4)</t>
  </si>
  <si>
    <t>1141334341</t>
  </si>
  <si>
    <t>5958158070</t>
  </si>
  <si>
    <t>Podložka polyetylenová pod podkladnici 380/160/2 (S4, R4)</t>
  </si>
  <si>
    <t>-1579050633</t>
  </si>
  <si>
    <t>5958140000</t>
  </si>
  <si>
    <t>Podkladnice žebrová tv. S4</t>
  </si>
  <si>
    <t>375956344</t>
  </si>
  <si>
    <t>5958158005</t>
  </si>
  <si>
    <t xml:space="preserve">Podložka pryžová pod patu kolejnice S49  183/126/6</t>
  </si>
  <si>
    <t>1449925180</t>
  </si>
  <si>
    <t xml:space="preserve">Poznámka k položce:_x000d_
SK 1 od km 16,470 do 16,570 ... 100 m koleje  (náhrada po zrušené výh. č. 1 + úseky před a za ní) + za P6248 + propjka od výh. č. 1 k SK2</t>
  </si>
  <si>
    <t>5955101000</t>
  </si>
  <si>
    <t>Kamenivo drcené štěrk frakce 31,5/63 třídy BI</t>
  </si>
  <si>
    <t>1115167205</t>
  </si>
  <si>
    <t>Poznámka k položce:_x000d_
6 vozů _x000d_
před přej. ... 70 m3 (56 m výměna pražců 85 ks D za SB5 + dosyp okolo)_x000d_
za přej. nově výh. 1 .... 73 m3_x000d_
propojka výh. 1 s SK2 ... 73 m3_x000d_
celkem 216 m3</t>
  </si>
  <si>
    <t>6*36*1,5</t>
  </si>
  <si>
    <t>5955101025</t>
  </si>
  <si>
    <t>Kamenivo drcené drť frakce 4/8</t>
  </si>
  <si>
    <t>-1564461622</t>
  </si>
  <si>
    <t>Poznámka k položce:_x000d_
Oprava stezek v délce 500 m (50 m3) obnova u nově vložené výh. č. 1</t>
  </si>
  <si>
    <t>(500*1*0,1)*1,5</t>
  </si>
  <si>
    <t>5962119025</t>
  </si>
  <si>
    <t>Zajištění PPK betonový sloupek pro konzolovou značku</t>
  </si>
  <si>
    <t>-1146806208</t>
  </si>
  <si>
    <t>Poznámka k položce:_x000d_
Obchodní označení: AZZ 410-19_x000d_
Od km 16,470 k P6248</t>
  </si>
  <si>
    <t>5962119010</t>
  </si>
  <si>
    <t>Zajištění PPK konzolová značka</t>
  </si>
  <si>
    <t>-1633519576</t>
  </si>
  <si>
    <t>Poznámka k položce:_x000d_
typ KZA 4</t>
  </si>
  <si>
    <t>Komunikace pozemní</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</si>
  <si>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</si>
  <si>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</si>
  <si>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1877444157</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</si>
  <si>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</si>
  <si>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Pro nově vkládanou výhybku č. 1 v km 16,720</t>
  </si>
  <si>
    <t>73*1</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</si>
  <si>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</si>
  <si>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</si>
  <si>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328143009</t>
  </si>
  <si>
    <t>Poznámka k souboru cen:_x000d_
1. V cenách jsou započteny náklady na doplnění kameniva ojediněle ručně vidlemi a/nebo souvisle strojně z výsypných vozů případně nakladačem. 2. V cenách nejsou obsaženy náklady na dodávku kameniva.</t>
  </si>
  <si>
    <t>Poznámka k položce:_x000d_
před přej. ... 70 m3 (56 m výměna pražců 85 ks D za SB5 + dosyp okolo)_x000d_
propojka výh. 1 s SK2 ... 73 m3</t>
  </si>
  <si>
    <t>70+73</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</si>
  <si>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</si>
  <si>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</si>
  <si>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-996165798</t>
  </si>
  <si>
    <t>Poznámka k položce:_x000d_
SK1 v km 16,720 výh. č 1</t>
  </si>
  <si>
    <t>5907020410</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</si>
  <si>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</si>
  <si>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1429624862</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</si>
  <si>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</si>
  <si>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100 m - 56 m koleje (v úseku od km 16,470 do 16,570)</t>
  </si>
  <si>
    <t>200-112</t>
  </si>
  <si>
    <t>5907045120</t>
  </si>
  <si>
    <t>Příplatek za obtížnost při výměně kolejnic na rozponových podkladnicích tv. S49. Poznámka: 1. V cenách jsou započteny náklady za obtížné podmínky výměny kolejnic.</t>
  </si>
  <si>
    <t>947948591</t>
  </si>
  <si>
    <t>Poznámka k souboru cen:_x000d_
1. V cenách jsou započteny náklady za obtížné podmínky výměny kolejnic. 2. V cenách nejsou obsaženy náklady na povolení a dotažení upevňovadel.</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</si>
  <si>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</si>
  <si>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</si>
  <si>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1351321064</t>
  </si>
  <si>
    <t>Poznámka k položce:_x000d_
pole od výh. č. 1 k SK 2</t>
  </si>
  <si>
    <t>5907050120</t>
  </si>
  <si>
    <t>Dělení kolejnic kyslíkem tv. S49. Poznámka: 1. V cenách jsou započteny náklady na manipulaci, podložení, označení a provedení řezu kolejnice.</t>
  </si>
  <si>
    <t>928403724</t>
  </si>
  <si>
    <t>Poznámka k souboru cen:_x000d_
1. V cenách jsou započteny náklady na manipulaci podložení, označení a provedení řezu kolejnice.</t>
  </si>
  <si>
    <t>Poznámka k položce:_x000d_
Řez=kus_x000d_
SK 1 + SK 2</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</si>
  <si>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</si>
  <si>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</si>
  <si>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-1384967556</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</si>
  <si>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</si>
  <si>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položce:_x000d_
Rozvinutá délka výhybky=m_x000d_
Výh. č. 1 nově položená do SK 1 za P6248 od km 16,720</t>
  </si>
  <si>
    <t>5912023010</t>
  </si>
  <si>
    <t>Demontáž návěstidla uloženého ve stezce námezníku. Poznámka: 1. V cenách jsou započteny náklady na demontáž návěstidla, zához, úpravu terénu a naložení na dopravní prostředek.</t>
  </si>
  <si>
    <t>950097666</t>
  </si>
  <si>
    <t>Poznámka k souboru cen:_x000d_
1. V cenách jsou započteny náklady na demontáž návěstidla, zához, úpravu terénu a naložení na dopravní prostředek.</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</si>
  <si>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</si>
  <si>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</si>
  <si>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</si>
  <si>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410156421</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</si>
  <si>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</si>
  <si>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10+18</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</si>
  <si>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</si>
  <si>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</si>
  <si>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-1238876010</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</si>
  <si>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</si>
  <si>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</si>
  <si>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</si>
  <si>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691734285</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</si>
  <si>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</si>
  <si>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320+100+70</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</si>
  <si>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</si>
  <si>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</si>
  <si>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1932692844</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</si>
  <si>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</si>
  <si>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</si>
  <si>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-1974563240</t>
  </si>
  <si>
    <t>Poznámka k souboru cen:_x000d_
1. V cenách jsou započteny náklady na montáž návěstidel umístěných ve stezce včetně zemních prací a úpravy místa uložení. 2. V cenách nejsou obsaženy náklady na dodávku materiálu.</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</si>
  <si>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</si>
  <si>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</si>
  <si>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-1871872834</t>
  </si>
  <si>
    <t>Poznámka k souboru cen:_x000d_
1. V cenách jsou započteny náklady na montáž součástí značky včetně zemních prací a úpravy terénu. 2. V cenách nejsou obsaženy náklady na dodávku materiálu.</t>
  </si>
  <si>
    <t>5915025010</t>
  </si>
  <si>
    <t>Úprava vrstvy KL po snesení kolejového roštu koleje nebo výhybky. Poznámka: 1. V cenách jsou započteny náklady na rozhrnutí a urovnání KL a terénu z důvodu rušení trati.</t>
  </si>
  <si>
    <t>880007886</t>
  </si>
  <si>
    <t>Poznámka k souboru cen:_x000d_
1. V cenách jsou započteny náklady na rozhrnutí a urovnání KL a terénu z důvodu rušení trati.</t>
  </si>
  <si>
    <t>Poznámka k položce:_x000d_
rušená část SK 2</t>
  </si>
  <si>
    <t>260*3,2</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</si>
  <si>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</si>
  <si>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</si>
  <si>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-1206996340</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</si>
  <si>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</si>
  <si>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Poznámka k položce:_x000d_
KP SK 2 od km 16,540 do km 16,780 vč. P6248</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</si>
  <si>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</si>
  <si>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</si>
  <si>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-716444632</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</si>
  <si>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</si>
  <si>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</si>
  <si>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199244930</t>
  </si>
  <si>
    <t>Poznámka k souboru cen:_x000d_
1. V cenách jsou započteny náklady na demontáž do součástí, manipulaci, naložení na dopravní prostředek a uložení vyzískaného materiálu na úložišti.</t>
  </si>
  <si>
    <t>Poznámka k položce:_x000d_
Rozvinutá délka výhybky=m;_x000d_
výh. 1</t>
  </si>
  <si>
    <t>5906135070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</si>
  <si>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</si>
  <si>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km</t>
  </si>
  <si>
    <t>-419963588</t>
  </si>
  <si>
    <t>Poznámka k souboru cen:_x000d_
1. V cenách jsou započteny náklady na demontáž a rozebrání kolejového roštu do součástí, manipulaci, naložení výzisku na dopravní prostředek a uložení na úložišti. 2. V cenách nejsou obsaženy náklady na dopravu a vytřídění.</t>
  </si>
  <si>
    <t>Poznámka k položce:_x000d_
P6248</t>
  </si>
  <si>
    <t>5906135190</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</si>
  <si>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</si>
  <si>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-1527732705</t>
  </si>
  <si>
    <t>Poznámka k položce:_x000d_
365 ks SB5</t>
  </si>
  <si>
    <t>0,240-0,011</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</si>
  <si>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</si>
  <si>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</si>
  <si>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961726073</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</si>
  <si>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</si>
  <si>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položce:_x000d_
Kamenivo z KL 153 m3_x000d_
67 m3 (Dřevo za SB5 už.) + 62 m3 výh. č. 1 + 63 m3 propojka od výh. 1 k SK 2</t>
  </si>
  <si>
    <t>67+62+63</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</si>
  <si>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</si>
  <si>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</si>
  <si>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-709621384</t>
  </si>
  <si>
    <t>Poznámka k souboru cen:_x000d_
1. V cenách jsou započteny náklady na urovnání a homogenizaci vrstvy kameniva. 2. V cenách nejsou obsaženy náklady na dodávku a doplnění kameniva.</t>
  </si>
  <si>
    <t>Poznámka k položce:_x000d_
SK 1 ... délka 56 m</t>
  </si>
  <si>
    <t>56*3,2</t>
  </si>
  <si>
    <t>5906080015</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</si>
  <si>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</si>
  <si>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úl.pl.</t>
  </si>
  <si>
    <t>-128012844</t>
  </si>
  <si>
    <t>Poznámka k souboru cen:_x000d_
1. V cenách jsou započteny náklady na montáž výstroje, potřebnou manipulaci a ošetření součástí mazivem. 2. V cenách nejsou obsaženy náklady na vrtání dřevěných pražců a dodávku materiálu.</t>
  </si>
  <si>
    <t>Poznámka k položce:_x000d_
SK1 za P6248 4 ks D za D (celkem před svarem zač. výh. č. 1 bude 5 Ks dřev. pražců)</t>
  </si>
  <si>
    <t>5906130170</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</si>
  <si>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</si>
  <si>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1585927481</t>
  </si>
  <si>
    <t>Poznámka k souboru cen:_x000d_
1. V cenách jsou započteny náklady na vrtání pražců dřevěných nevystrojených, manipulaci a montáž KR. 2. V cenách nejsou obsaženy náklady na dodávku materiálu.</t>
  </si>
  <si>
    <t>5906130380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</si>
  <si>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</si>
  <si>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-505577257</t>
  </si>
  <si>
    <t>Poznámka k položce:_x000d_
SK1 ... 85 ks SB5 ... 56 m_x000d_
propoj. pole od výh. č. 1 k SK 2 ... 25 m</t>
  </si>
  <si>
    <t>0,56+0,25</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</si>
  <si>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</si>
  <si>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</si>
  <si>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1085714306</t>
  </si>
  <si>
    <t>Poznámka k souboru cen:_x000d_
1. V cenách jsou započteny náklady na rozprostření a urovnání kameniva včetně zhutnění povrchu stezky. Platí pro nový i stávající stav. 2. V cenách nejsou obsaženy náklady na dodávku drtě její doplnění a rozprostření.</t>
  </si>
  <si>
    <t>500*1</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</si>
  <si>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</si>
  <si>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</si>
  <si>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-873345327</t>
  </si>
  <si>
    <t>Poznámka k souboru cen:_x000d_
1. V cenách jsou započteny náklady na doplnění kameniva stezky ojediněle ručně z vozíku nebo souvisle mechanizací z vozíků nebo železničních vozů. 2. V cenách nejsou obsaženy náklady na dodávku kameniva.</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</si>
  <si>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</si>
  <si>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</si>
  <si>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1181262262</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</si>
  <si>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</si>
  <si>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</si>
  <si>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</si>
  <si>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-1707410138</t>
  </si>
  <si>
    <t>Poznámka k položce:_x000d_
Rozvinutá délka výhybky; 3x ASP vč. výběhů</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</si>
  <si>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</si>
  <si>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</si>
  <si>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905867216</t>
  </si>
  <si>
    <t>Poznámka k souboru cen:_x000d_
1. V cenách jsou započteny náklady na vložení konstrukce podle technologického postupu, přeprava v místě technologické manipulace. Položka obsahuje náklady na práce v blízkosti trakčního vedení.</t>
  </si>
  <si>
    <t>OST</t>
  </si>
  <si>
    <t>Ostatní</t>
  </si>
  <si>
    <t>-1137073162</t>
  </si>
  <si>
    <t>Poznámka k souboru cen:_x000d_
Ceny jsou určeny pro dopravu mechanizmů na místo prováděných prací po silnici i po kolejích.V ceně jsou započteny i náklady na zpáteční cestu dopravního prostředku. Měrnou jednotkou je kus přepravovaného stroje.</t>
  </si>
  <si>
    <t>Poznámka k položce:_x000d_
Pro CELOU stavbu TH (traťového hospodářství)!</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</si>
  <si>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</si>
  <si>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</si>
  <si>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-213622932</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</si>
  <si>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</si>
  <si>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Nové kamenivo do žkm stavby</t>
  </si>
  <si>
    <t>324+75</t>
  </si>
  <si>
    <t>1623328589</t>
  </si>
  <si>
    <t>Poznámka k položce:_x000d_
Nové kolejnice + dřev. pražce do žkm stavby</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</si>
  <si>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</si>
  <si>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</si>
  <si>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2070002784</t>
  </si>
  <si>
    <t>Poznámka k položce:_x000d_
Kamenivo na skládku 192 m3 + plasty (345,6 + 0,24 t)</t>
  </si>
  <si>
    <t>326,4+0,24</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</si>
  <si>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</si>
  <si>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</si>
  <si>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1267249034</t>
  </si>
  <si>
    <t>Poznámka k položce:_x000d_
Dře. pražce na skládku</t>
  </si>
  <si>
    <t>-404871684</t>
  </si>
  <si>
    <t>Poznámka k položce:_x000d_
Bet. pražce na skládku</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</si>
  <si>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</si>
  <si>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</si>
  <si>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-354136880</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</si>
  <si>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</si>
  <si>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položce:_x000d_
Kamenivo z KL 153 m3_x000d_
67 m3 (Dřevo za SB5 už.) + 62 m3 výh. č. 1 + 24 m3 propojka od výh. 1 k SK 2</t>
  </si>
  <si>
    <t>(67+62+63)*1,7</t>
  </si>
  <si>
    <t>9909000300</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</si>
  <si>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</si>
  <si>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-1191287806</t>
  </si>
  <si>
    <t xml:space="preserve">Poznámka k položce:_x000d_
výh. 1  +  SK 2 z P6248</t>
  </si>
  <si>
    <t>9909000500</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</si>
  <si>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</si>
  <si>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1241314756</t>
  </si>
  <si>
    <t>Poznámka k položce:_x000d_
Bet. pražce 242 ks</t>
  </si>
  <si>
    <t>242*0,26</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</si>
  <si>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</si>
  <si>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</si>
  <si>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1080066041</t>
  </si>
  <si>
    <t>0,09+0,15</t>
  </si>
  <si>
    <t xml:space="preserve">SO 1.2 - Materiál zadavatele -  NEOCEŇOVAT !</t>
  </si>
  <si>
    <t>5956213035</t>
  </si>
  <si>
    <t xml:space="preserve">Pražec betonový příčný vystrojený  užitý SB5</t>
  </si>
  <si>
    <t>-1330057884</t>
  </si>
  <si>
    <t xml:space="preserve">Poznámka k položce:_x000d_
náhrada dřev. pražců po zrušené výh. č. 1 + před a za výh. č. 1 (85 ks)_x000d_
prop. pole od výh. č. 1 k SK 2 ... (38 ks)_x000d_
_x000d_
Dodá zadavatel SŽ, s. o., OŘ Plzeň!  N E O C E Ň O V A T !</t>
  </si>
  <si>
    <t>85+38</t>
  </si>
  <si>
    <t xml:space="preserve">SO 2 - P6248 v km 16,707 </t>
  </si>
  <si>
    <t>SO 2.1 - Železniční svršek</t>
  </si>
  <si>
    <t xml:space="preserve">      OST - Ostatní</t>
  </si>
  <si>
    <t>-796768332</t>
  </si>
  <si>
    <t>Poznámka k položce:_x000d_
od km 16,695 do km 16,720</t>
  </si>
  <si>
    <t>2*1</t>
  </si>
  <si>
    <t>5958125010</t>
  </si>
  <si>
    <t>Komplety s antikorozní úpravou ŽS 4 (svěrka ŽS4, šroub RS 1, matice M24, podložka Fe6)</t>
  </si>
  <si>
    <t>-740909099</t>
  </si>
  <si>
    <t>Poznámka k položce:_x000d_
pro 16 ks pražců SB8</t>
  </si>
  <si>
    <t>16*4</t>
  </si>
  <si>
    <t>-1734553582</t>
  </si>
  <si>
    <t>Poznámka k položce:_x000d_
Nové pražce:_x000d_
16 ks přejezd_x000d_
_x000d_
Stávající pražce okolo:_x000d_
25 ks (pouze výměna kolejnic)</t>
  </si>
  <si>
    <t>32+50</t>
  </si>
  <si>
    <t>5963146025</t>
  </si>
  <si>
    <t>Asfaltový beton ACP 22S 50/70 hrubozrnný podkladní vrstva</t>
  </si>
  <si>
    <t>667454573</t>
  </si>
  <si>
    <t>Poznámka k položce:_x000d_
3 m (vlevo trati mezi žlabem a závěrnou zídkou TK 1)_x000d_
4,3 m (vpravo trati mezi závěrnou zídkou TK 1 a řezem)</t>
  </si>
  <si>
    <t>((3*7,2)+((2,2+1,6+0,5)*7,2))*0,06*2,2</t>
  </si>
  <si>
    <t>5963146000</t>
  </si>
  <si>
    <t>Asfaltový beton ACO 11S 50/70 střednězrnný-obrusná vrstva</t>
  </si>
  <si>
    <t>-2100818465</t>
  </si>
  <si>
    <t>((3*7,2)+((2,2+1,6+0,5)*7,2))*0,05*2,2</t>
  </si>
  <si>
    <t>5963152000</t>
  </si>
  <si>
    <t>Asfaltová zálivka pro trhliny a spáry</t>
  </si>
  <si>
    <t>-1348764246</t>
  </si>
  <si>
    <t>9*1</t>
  </si>
  <si>
    <t>-1024171052</t>
  </si>
  <si>
    <t>Poznámka k položce:_x000d_
TK1 - Délka celého bagrovaného úseku 10 m_x000d_
40 cm pod ložnou plochu pražce
_x000d_
Celkem ... 13 m3_x000d_
_x000d_
dosyp pro ASP v přilehlém úseku a do místa v přejezdu P6248 po zrušené SK 2... 23 m3_x000d_
_x000d_
celkem 1 vůz 36 m3</t>
  </si>
  <si>
    <t>36*1,5</t>
  </si>
  <si>
    <t>-1323973212</t>
  </si>
  <si>
    <t>Poznámka k položce:_x000d_
10 cm pod bet. kvádry (pod gumovými zídkami)</t>
  </si>
  <si>
    <t>((7,5*0,1*0,6)*2)*1,4</t>
  </si>
  <si>
    <t>5964161020</t>
  </si>
  <si>
    <t>Beton lehce zhutnitelný C 25/30;X0 F5 2 395 2 898</t>
  </si>
  <si>
    <t>-247360030</t>
  </si>
  <si>
    <t>Poznámka k položce:_x000d_
15 cm na štěrk pod bet. kvádry (pod gumovými zídkami)</t>
  </si>
  <si>
    <t>(10*0,6*0,15)*2</t>
  </si>
  <si>
    <t>5905050010</t>
  </si>
  <si>
    <t>Souvislá výměna KL se snesením KR koleje pražce dřevěné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</si>
  <si>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-875651160</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</si>
  <si>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</si>
  <si>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položce:_x000d_
Délka celého bagrovaného úseku 8 m_x000d_
40 cm pod ložnou plochu pražce
_x000d_
Celkem ... 13 m3</t>
  </si>
  <si>
    <t>0,008*1</t>
  </si>
  <si>
    <t>1941141551</t>
  </si>
  <si>
    <t>36*1</t>
  </si>
  <si>
    <t>5906105010</t>
  </si>
  <si>
    <t>Demontáž pražce dřevěný. Poznámka: 1. V cenách jsou započteny náklady na manipulaci, demontáž, odstrojení do součástí a uložení pražců.</t>
  </si>
  <si>
    <t>125485182</t>
  </si>
  <si>
    <t>Poznámka k souboru cen:_x000d_
1. V cenách jsou započteny náklady na manipulaci, demontáž, odstrojení do součástí a uložení pražců.</t>
  </si>
  <si>
    <t>12*1</t>
  </si>
  <si>
    <t>-876979890</t>
  </si>
  <si>
    <t>Poznámka k položce:_x000d_
část KP - 5 ks dřev před výh. č. 1</t>
  </si>
  <si>
    <t>0,0033*1</t>
  </si>
  <si>
    <t>-689805724</t>
  </si>
  <si>
    <t>Poznámka k položce:_x000d_
SB5 před P6248</t>
  </si>
  <si>
    <t>0,025-0,0033-0,01</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</si>
  <si>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</si>
  <si>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</si>
  <si>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-2044668754</t>
  </si>
  <si>
    <t>Poznámka k souboru cen:_x000d_
1. V cenách jsou započteny náklady na manipulaci a montáž KR, u pražců dřevěných nevystrojených i na vrtání pražců._x000d_
2. V cenách nejsou obsaženy náklady na dodávku materiálu.</t>
  </si>
  <si>
    <t>Poznámka k položce:_x000d_
16 ks SB8 v přejezdu</t>
  </si>
  <si>
    <t>0,01*1</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</si>
  <si>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</si>
  <si>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</si>
  <si>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1198294647</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</si>
  <si>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</si>
  <si>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bez úseku 14 m s 21 ks SB5 (jen výměna kolejnic)</t>
  </si>
  <si>
    <t>0,011*1</t>
  </si>
  <si>
    <t>5906140190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</si>
  <si>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</si>
  <si>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-1822639942</t>
  </si>
  <si>
    <t>0,014*1</t>
  </si>
  <si>
    <t>5907015485</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</si>
  <si>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</si>
  <si>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-667744109</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</si>
  <si>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</si>
  <si>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část úseku 2x 14 m (z KP 25 m), kde zůstávají SB5 a mění se jen kolejnice + pryžové podložky</t>
  </si>
  <si>
    <t>14*2</t>
  </si>
  <si>
    <t>1644673410</t>
  </si>
  <si>
    <t>Poznámka k položce:_x000d_
Řez=kus; vč. rozřezu stáv. KP</t>
  </si>
  <si>
    <t>6*1</t>
  </si>
  <si>
    <t>300895252</t>
  </si>
  <si>
    <t>Poznámka k položce:_x000d_
Kilometr koleje=km; 3x ASP (přejezd)</t>
  </si>
  <si>
    <t>0,100*1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</si>
  <si>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</si>
  <si>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</si>
  <si>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683857017</t>
  </si>
  <si>
    <t>4*1</t>
  </si>
  <si>
    <t>1770132529</t>
  </si>
  <si>
    <t>-1567384446</t>
  </si>
  <si>
    <t>50*1</t>
  </si>
  <si>
    <t>634421741</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</si>
  <si>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</si>
  <si>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</si>
  <si>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-983921576</t>
  </si>
  <si>
    <t>Poznámka k souboru cen:_x000d_
1. V cenách jsou započteny náklady na montáž konstrukce._x000d_
2. V cenách nejsou obsaženy náklady na dodávku materiálu.</t>
  </si>
  <si>
    <t>7,2*1</t>
  </si>
  <si>
    <t>5913060030</t>
  </si>
  <si>
    <t>Demontáž dílů betonové přejezdové konstrukce náběhového klínu. Poznámka: 1. V cenách jsou započteny náklady na demontáž konstrukce a naložení na dopravní prostředek.</t>
  </si>
  <si>
    <t>1654350104</t>
  </si>
  <si>
    <t>Poznámka k souboru cen:_x000d_
1. V cenách jsou započteny náklady na demontáž konstrukce a naložení na dopravní prostředek.</t>
  </si>
  <si>
    <t>5913235010</t>
  </si>
  <si>
    <t>Dělení AB komunikace řezáním hloubky do 10 cm. Poznámka: 1. V cenách jsou započteny náklady na provedení úkolu.</t>
  </si>
  <si>
    <t>-1795080321</t>
  </si>
  <si>
    <t>Poznámka k souboru cen:_x000d_
1. V cenách jsou započteny náklady na provedení úkolu.</t>
  </si>
  <si>
    <t>6,6+6,6+6,8+6,8+6,9+6,9</t>
  </si>
  <si>
    <t>5913240010</t>
  </si>
  <si>
    <t>Odstranění AB komunikace odtěžením nebo frézováním hloubky do 10 cm. Poznámka: 1. V cenách jsou započteny náklady na odtěžení nebo frézování a naložení výzisku na dopravní prostředek.</t>
  </si>
  <si>
    <t>-440126654</t>
  </si>
  <si>
    <t>Poznámka k souboru cen:_x000d_
1. V cenách jsou započteny náklady na odtěžení nebo frézování a naložení výzisku na dopravní prostředek.</t>
  </si>
  <si>
    <t xml:space="preserve">Poznámka k položce:_x000d_
4 m (vlevo trati mezi žlabem a TK 1)_x000d_
1,2 m (uvnitř TK 1)_x000d_
3,2 m (mezi TK 1  a TK 2)_x000d_
1,2 m (uvnitř TK 2)_x000d_
0,5 m (vpravo trati mezi TK 2 a TK 2)</t>
  </si>
  <si>
    <t>((1+3)*6,6)+(1,2*6,7)+(3,2*6,8)+(1,2*6,7)+(0,5*6,9)</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</si>
  <si>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</si>
  <si>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</si>
  <si>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368555722</t>
  </si>
  <si>
    <t>Poznámka k souboru cen:_x000d_
1. V cenách jsou započteny náklady očištění místa od nečistot, vyplnění trhlin zalitím, nerovností nebo výtluku vyplněním a zhutnění výplně. 2. V cenách nejsou obsaženy náklady na dodávku materiálu.</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</si>
  <si>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</si>
  <si>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</si>
  <si>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-1074097430</t>
  </si>
  <si>
    <t>Poznámka k souboru cen:_x000d_
1. V cenách jsou započteny náklady na zřízení netuhé vozovky podle VL s živičným podkladem ze stmelených vrstev podle vzorového listu Ž. 2. V cenách nejsou obsaženy náklady na dodávku materiálu.</t>
  </si>
  <si>
    <t>(3*7,2)+((2,2+1,6+0,5)*7,2)</t>
  </si>
  <si>
    <t>5915010030</t>
  </si>
  <si>
    <t>Těžení zeminy nebo horniny železničního spodku III. třídy. Poznámka: 1. V cenách jsou započteny náklady na těžení a uložení výzisku na terén nebo naložení na dopravní prostředek a uložení na úložišti.</t>
  </si>
  <si>
    <t>1996243420</t>
  </si>
  <si>
    <t>Poznámka k souboru cen:_x000d_
1. V cenách jsou započteny náklady na těžení a uložení výzisku na terén nebo naložení na dopravní prostředek a uložení na úložišti.</t>
  </si>
  <si>
    <t>Poznámka k položce:_x000d_
Pro závěrné zídky</t>
  </si>
  <si>
    <t>(10*1*1)*2</t>
  </si>
  <si>
    <t>1999082112</t>
  </si>
  <si>
    <t>Poznámka k položce:_x000d_
bez části s 21 ks SB5</t>
  </si>
  <si>
    <t>4,8</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</si>
  <si>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</si>
  <si>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</si>
  <si>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1936249333</t>
  </si>
  <si>
    <t>4,8+2,47</t>
  </si>
  <si>
    <t>892279133</t>
  </si>
  <si>
    <t>Poznámka k položce:_x000d_
Nové kolejnice do žkm stavby</t>
  </si>
  <si>
    <t>2,47*1</t>
  </si>
  <si>
    <t>1255647738</t>
  </si>
  <si>
    <t>Poznámka k položce:_x000d_
Nové kamenivo + asfalt do žkm stavby + beton</t>
  </si>
  <si>
    <t>(67,980*1)+(1,8*2,2)</t>
  </si>
  <si>
    <t>-1038538354</t>
  </si>
  <si>
    <t>Poznámka k položce:_x000d_
Kamenivo + asfalt + plasty na skládku</t>
  </si>
  <si>
    <t>56,1+14,892+1,02+0,02</t>
  </si>
  <si>
    <t>-1021020464</t>
  </si>
  <si>
    <t>1,02*1</t>
  </si>
  <si>
    <t>663977154</t>
  </si>
  <si>
    <t>Poznámka k položce:_x000d_
13 m3 (KL) + 20 m3 (pro zídky)</t>
  </si>
  <si>
    <t>(13*1,7)+(20*1,7)</t>
  </si>
  <si>
    <t>9909000200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</si>
  <si>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</si>
  <si>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-321621269</t>
  </si>
  <si>
    <t xml:space="preserve">Poznámka k položce:_x000d_
Asfalt_x000d_
4 m (vlevo trati mezi žlabem a TK 1)_x000d_
1,2 m (uvnitř TK 1)_x000d_
3,2 m (mezi TK 1  a TK 2)_x000d_
1,2 m (uvnitř TK 2)_x000d_
0,5 m (vpravo trati mezi TK 2 a TK 2)</t>
  </si>
  <si>
    <t>(((1+3)*6,6)+(1,2*6,7)+(3,2*6,8)+(1,2*6,7)+(0,5*6,9))*0,1*2,2</t>
  </si>
  <si>
    <t>-1600973952</t>
  </si>
  <si>
    <t>12*0,085</t>
  </si>
  <si>
    <t>-558738173</t>
  </si>
  <si>
    <t>0,020</t>
  </si>
  <si>
    <t xml:space="preserve">SO 2.2 - Materiál a práce dodávané zadavatelem -  NEOCEŇOVAT!</t>
  </si>
  <si>
    <t>VRN - Vedlejší rozpočtové náklady</t>
  </si>
  <si>
    <t>5956213065</t>
  </si>
  <si>
    <t xml:space="preserve">Pražec betonový příčný vystrojený  užitý tv. SB 8 P</t>
  </si>
  <si>
    <t>-558791099</t>
  </si>
  <si>
    <t xml:space="preserve">Poznámka k položce:_x000d_
Do P6248 km 16,707_x000d_
_x000d_
Dodá zadavatel SŽ, s. o., OŘ Plzeň!  N E O C E Ň O V A T !_x000d_
_x000d_
5 ks dřev. pražců za přejezdem před výh. č. 1 je součástí SO 1.1 !</t>
  </si>
  <si>
    <t>5963101003</t>
  </si>
  <si>
    <t>Přejezd celopryžový pro zatížené komunikace se závěrnou zídkou tv. T</t>
  </si>
  <si>
    <t>-1073032487</t>
  </si>
  <si>
    <t xml:space="preserve">Poznámka k položce:_x000d_
Rosehill délka 9 m včetně pryžových závěrných zídek._x000d_
_x000d_
Dodá zadavatel SŽ, s. o., OŘ Plzeň!  N E O C E Ň O V A T !</t>
  </si>
  <si>
    <t>Vedlejší rozpočtové náklady</t>
  </si>
  <si>
    <t>033111001</t>
  </si>
  <si>
    <t>Provozní vlivy Výluka silničního provozu se zajištěním objížďky</t>
  </si>
  <si>
    <t>-913000950</t>
  </si>
  <si>
    <t xml:space="preserve">Poznámka k položce:_x000d_
P 6248_x000d_
_x000d_
Zajistí zadavatel SŽ, s. o., OŘ Plzeň!  N E O C E Ň O V A T !</t>
  </si>
  <si>
    <t>SO 3 - Výhybky č. 2, 3 a část SK 3</t>
  </si>
  <si>
    <t>SO 3.1 - Železniční svršek</t>
  </si>
  <si>
    <t>5964175005</t>
  </si>
  <si>
    <t>Zarážedlo kolejové tvaru S49</t>
  </si>
  <si>
    <t>923880173</t>
  </si>
  <si>
    <t>Poznámka k položce:_x000d_
do SK č. 3 v km 16,924</t>
  </si>
  <si>
    <t>-312986172</t>
  </si>
  <si>
    <t>Poznámka k položce:_x000d_
za nově vloženou výh. č. 1 do SK 1</t>
  </si>
  <si>
    <t>1560034622</t>
  </si>
  <si>
    <t>Poznámka k položce:_x000d_
38 ks SB5</t>
  </si>
  <si>
    <t>776853</t>
  </si>
  <si>
    <t>-1390537344</t>
  </si>
  <si>
    <t>-713330030</t>
  </si>
  <si>
    <t>935896113</t>
  </si>
  <si>
    <t>-30891732</t>
  </si>
  <si>
    <t>Poznámka k položce:_x000d_
1 vůz dosyp SK 1</t>
  </si>
  <si>
    <t>343098946</t>
  </si>
  <si>
    <t>Poznámka k položce:_x000d_
SK 1 za nově vloženou výh. č. 1 ... délka 25 m, 20 cm pod ložnou plouch stáv. pražce</t>
  </si>
  <si>
    <t>1797673648</t>
  </si>
  <si>
    <t>Poznámka k položce:_x000d_
SK 1 ... 20 m</t>
  </si>
  <si>
    <t>20*3,2</t>
  </si>
  <si>
    <t>-612132718</t>
  </si>
  <si>
    <t>Poznámka k položce:_x000d_
1 vůz SK 1</t>
  </si>
  <si>
    <t>1033117016</t>
  </si>
  <si>
    <t>Poznámka k položce:_x000d_
SK 1 za výh. č. 1</t>
  </si>
  <si>
    <t>732269435</t>
  </si>
  <si>
    <t>Poznámka k položce:_x000d_
Dřev. pražce rušená SK 3A ... 70 m</t>
  </si>
  <si>
    <t>338178925</t>
  </si>
  <si>
    <t>Poznámka k položce:_x000d_
Bet. pražce část rušené SK 3 ... 112 m</t>
  </si>
  <si>
    <t>1085563393</t>
  </si>
  <si>
    <t>Poznámka k položce:_x000d_
Řez=kus</t>
  </si>
  <si>
    <t>-664667706</t>
  </si>
  <si>
    <t>-194403429</t>
  </si>
  <si>
    <t>Poznámka k položce:_x000d_
SK 1</t>
  </si>
  <si>
    <t>-170335070</t>
  </si>
  <si>
    <t>Poznámka k položce:_x000d_
SK 3</t>
  </si>
  <si>
    <t>2145062211</t>
  </si>
  <si>
    <t>1950673075</t>
  </si>
  <si>
    <t>-816978312</t>
  </si>
  <si>
    <t>Poznámka k položce:_x000d_
Rozvinutá délka výhybky=m;_x000d_
výh. 2 + 3</t>
  </si>
  <si>
    <t>49,85*2</t>
  </si>
  <si>
    <t>-1871235998</t>
  </si>
  <si>
    <t>5914145010</t>
  </si>
  <si>
    <t>Demontáž zarážedla zemního. Poznámka: 1. V cenách jsou započteny náklady na vybourání, odstranění a naložení výzisku na dopravní prostředek.</t>
  </si>
  <si>
    <t>1608307629</t>
  </si>
  <si>
    <t>Poznámka k souboru cen:_x000d_
1. V cenách jsou započteny náklady na vybourání, odstranění a naložení výzisku na dopravní prostředek.</t>
  </si>
  <si>
    <t>Poznámka k položce:_x000d_
SK 3A</t>
  </si>
  <si>
    <t>5914150020</t>
  </si>
  <si>
    <t>Montáž zarážedla kolejnicového. Poznámka: 1. V cenách jsou započteny náklady na montáž podle vzorového listu. 2. V cenách nejsou obsaženy náklady na dodávku materiálu.</t>
  </si>
  <si>
    <t>832705662</t>
  </si>
  <si>
    <t>Poznámka k souboru cen:_x000d_
1. V cenách jsou započteny náklady na manipulaci a naložení materiálu na dopravní prostředek podle vzorového listu. 2. V cenách nejsou obsaženy náklady na dodávku materiálu.</t>
  </si>
  <si>
    <t>1531899629</t>
  </si>
  <si>
    <t>Poznámka k položce:_x000d_
rušená SK 3A + výh. 3 + část rušené SK 3 + SK 3 F + část mezi pův. výh. 2, 3 + plocha mezi SK 3A a SK 1</t>
  </si>
  <si>
    <t>(70+33+112+60+60)*3,5</t>
  </si>
  <si>
    <t>-454753637</t>
  </si>
  <si>
    <t>Poznámka k položce:_x000d_
KP SK 5A + výh. č. 3 + část SK 3 + výh. č. 2 + propojka mezi výh. 2 a 3</t>
  </si>
  <si>
    <t>21+14+61,6+14+3</t>
  </si>
  <si>
    <t>125197609</t>
  </si>
  <si>
    <t>Poznámka k položce:_x000d_
KP SK 1 za výh. 1</t>
  </si>
  <si>
    <t>7590917022</t>
  </si>
  <si>
    <t>Demontáž výkolejky s návěstním tělesem se zámkem kontrolním</t>
  </si>
  <si>
    <t>329221367</t>
  </si>
  <si>
    <t>1601169585</t>
  </si>
  <si>
    <t>-1066900329</t>
  </si>
  <si>
    <t>-1465363616</t>
  </si>
  <si>
    <t>1499323630</t>
  </si>
  <si>
    <t>Poznámka k položce:_x000d_
Kamenivo na skládku 19 m3 + plasty na skládku</t>
  </si>
  <si>
    <t>40,8+0,183</t>
  </si>
  <si>
    <t>2140787511</t>
  </si>
  <si>
    <t>1614200376</t>
  </si>
  <si>
    <t>Poznámka k položce:_x000d_
Kamenivo z KL</t>
  </si>
  <si>
    <t>24*1,7</t>
  </si>
  <si>
    <t>1042809814</t>
  </si>
  <si>
    <t>Poznámka k položce:_x000d_
výh. 2 + výh 3 + SK 3A</t>
  </si>
  <si>
    <t>7,2+7,2+9,4</t>
  </si>
  <si>
    <t>1356314834</t>
  </si>
  <si>
    <t>Poznámka k položce:_x000d_
Bet. pražce část rušené SK 3 ... 171 ks - 38 ks výzisk = 133 ks</t>
  </si>
  <si>
    <t>133*0,265</t>
  </si>
  <si>
    <t>-244622025</t>
  </si>
  <si>
    <t>Poznámka k položce:_x000d_
výh. 2 + výh. 3 + SK 3F + SK 3A + SK 3</t>
  </si>
  <si>
    <t>0,025+0,025+0,008+0,053+0,072</t>
  </si>
  <si>
    <t xml:space="preserve">SO 3.2 - Materiál zadavatele -  NEOCEŇOVAT !</t>
  </si>
  <si>
    <t>-228324502</t>
  </si>
  <si>
    <t xml:space="preserve">Poznámka k položce:_x000d_
pole od výh. č. 1  SK 1 ... (38 ks)_x000d_
_x000d_
Dodá zadavatel SŽ, s. o., OŘ Plzeň!  N E O C E Ň O V A T !</t>
  </si>
  <si>
    <t>SO 4 - Oprava nástupišť u SK 1 a SK 2</t>
  </si>
  <si>
    <t>SO 4.1 - Železniční svršek</t>
  </si>
  <si>
    <t>5963110010</t>
  </si>
  <si>
    <t>Přejezd Intermont panel 1285x3000x170 ŽPP 1</t>
  </si>
  <si>
    <t>-2110426692</t>
  </si>
  <si>
    <t>Poznámka k položce:_x000d_
přechod SK 1</t>
  </si>
  <si>
    <t>5963134005</t>
  </si>
  <si>
    <t>Náběhový klín ocelový pozink.</t>
  </si>
  <si>
    <t>-1409494238</t>
  </si>
  <si>
    <t>5964133010</t>
  </si>
  <si>
    <t>Geotextilie ochranné</t>
  </si>
  <si>
    <t>1280856736</t>
  </si>
  <si>
    <t>Poznámka k položce:_x000d_
2 vrstvy na bet. pražce pod ŽPP1</t>
  </si>
  <si>
    <t>(3,5*1,5)*2</t>
  </si>
  <si>
    <t>-1279989513</t>
  </si>
  <si>
    <t>Poznámka k položce:_x000d_
vrstva na bet. pražce na geotextilii pod ŽPP1</t>
  </si>
  <si>
    <t>(0,2*3,2*1,4)*1,5</t>
  </si>
  <si>
    <t>5955101020</t>
  </si>
  <si>
    <t>Kamenivo drcené štěrkodrť frakce 0/32</t>
  </si>
  <si>
    <t>-370410922</t>
  </si>
  <si>
    <t>-1341617411</t>
  </si>
  <si>
    <t>(180*0,3*0,02)+(180*0,3*0,1)</t>
  </si>
  <si>
    <t>5914115330</t>
  </si>
  <si>
    <t>Demontáž nástupištních desek Sudop K (KD,KS) 150. Poznámka: 1. V cenách jsou započteny náklady na snesení, uložení nebo naložení na dopravní prostředek a uložení na úložišti.</t>
  </si>
  <si>
    <t>-1368213067</t>
  </si>
  <si>
    <t>Poznámka k souboru cen:_x000d_
1. V cenách jsou započteny náklady na snesení, uložení nebo naložení na dopravní prostředek a uložení na úložišti.</t>
  </si>
  <si>
    <t>Poznámka k položce:_x000d_
75 ks u SK 1 + 85 ks u SK 2 + přístup cesty</t>
  </si>
  <si>
    <t>75+85+24</t>
  </si>
  <si>
    <t>5914130020</t>
  </si>
  <si>
    <t>Montáž nástupiště úrovňového hrana Tischer. Poznámka: 1. V cenách jsou započteny náklady na úpravu terénu, montáž a zásyp podle vzorového listu. 2. V cenách nejsou obsaženy náklady na dodávku materiálu.</t>
  </si>
  <si>
    <t>-994090797</t>
  </si>
  <si>
    <t>Poznámka k souboru cen:_x000d_
1. V cenách jsou započteny náklady na úpravu terénu, montáž a zásyp podle vzorového listu. 2. V cenách nejsou obsaženy náklady na dodávku materiálu.</t>
  </si>
  <si>
    <t>Poznámka k položce:_x000d_
u SK 1 v délce 90 m směr vpravo VB_x000d_
u SK 2 v délce 90 m směr vlevvo VB _x000d_
(užité nástupištní tvárnice Tischer s deskami)_x000d_
výška nástupištní hrany nad temenem kolejnice 250 mm a vzdálenost hrany od osy koleje 1 650 mm</t>
  </si>
  <si>
    <t>91+91</t>
  </si>
  <si>
    <t>5914125030</t>
  </si>
  <si>
    <t>Montáž nástupištních desek Sudop K (KD,KS) 150. Poznámka: 1. V cenách jsou započteny náklady na manipulaci a montáž desek podle vzorového listu. 2. V cenách nejsou obsaženy náklady na dodávku materiálu.</t>
  </si>
  <si>
    <t>1949947327</t>
  </si>
  <si>
    <t>Poznámka k souboru cen:_x000d_
1. V cenách jsou započteny náklady na manipulaci a montáž desek podle vzorového listu. 2. V cenách nejsou obsaženy náklady na dodávku materiálu.</t>
  </si>
  <si>
    <t>Poznámka k položce:_x000d_
u SK 1 v délce 90 m směr vpravo VB_x000d_
u SK 2 v délce 90 m směr vlevvo VB _x000d_
+ přístup_x000d_
(užité nástupištní tvárnice Tischer s deskami)_x000d_
výška nástupištní hrany nad temenem kolejnice 250 mm a vzdálenost hrany od osy koleje 1 650 mm, sklon 2%</t>
  </si>
  <si>
    <t>91+91+10</t>
  </si>
  <si>
    <t>5913065020</t>
  </si>
  <si>
    <t>Montáž dílů betonové přejezdové konstrukce v koleji vnitřního panelu. Poznámka: 1. V cenách jsou započteny náklady na montáž dílů. 2. V cenách nejsou obsaženy náklady na dodávku materiálu.</t>
  </si>
  <si>
    <t>740237902</t>
  </si>
  <si>
    <t>Poznámka k souboru cen:_x000d_
1. V cenách jsou započteny náklady na montáž dílů. 2. V cenách nejsou obsaženy náklady na dodávku materiálu.</t>
  </si>
  <si>
    <t>Poznámka k položce:_x000d_
ŽPP1 přes SK 1</t>
  </si>
  <si>
    <t>5913065030</t>
  </si>
  <si>
    <t>Montáž dílů betonové přejezdové konstrukce v koleji náběhového klínu. Poznámka: 1. V cenách jsou započteny náklady na montáž dílů. 2. V cenách nejsou obsaženy náklady na dodávku materiálu.</t>
  </si>
  <si>
    <t>-1085416962</t>
  </si>
  <si>
    <t>Poznámka k položce:_x000d_
ŽPP1</t>
  </si>
  <si>
    <t>2089943540</t>
  </si>
  <si>
    <t>Poznámka k položce:_x000d_
Nové kamenivo + beton do žkm stavby</t>
  </si>
  <si>
    <t>130+1,344+14,256</t>
  </si>
  <si>
    <t>SO 5 - SK 2 - SVK a SVP</t>
  </si>
  <si>
    <t>SO 5.1 - Železniční svršek</t>
  </si>
  <si>
    <t>985378583</t>
  </si>
  <si>
    <t>Poznámka k položce:_x000d_
před výh. č. 6</t>
  </si>
  <si>
    <t>1838504280</t>
  </si>
  <si>
    <t>Poznámka k položce:_x000d_
11 dřev</t>
  </si>
  <si>
    <t>-1051437013</t>
  </si>
  <si>
    <t>-1203354546</t>
  </si>
  <si>
    <t>-829261560</t>
  </si>
  <si>
    <t>191405535</t>
  </si>
  <si>
    <t>1247763301</t>
  </si>
  <si>
    <t>-878006973</t>
  </si>
  <si>
    <t>Poznámka k položce:_x000d_
709 SB8</t>
  </si>
  <si>
    <t>452096561</t>
  </si>
  <si>
    <t>-34401235</t>
  </si>
  <si>
    <t>Poznámka k položce:_x000d_
20 vozů_x000d_
od km cca 16,755 do 17,230 tzn. 475 m koleje</t>
  </si>
  <si>
    <t>20*36*1,5</t>
  </si>
  <si>
    <t>1668803824</t>
  </si>
  <si>
    <t>Poznámka k položce:_x000d_
Oprava stezek v délce 500 m (50 m3)</t>
  </si>
  <si>
    <t>-1938062979</t>
  </si>
  <si>
    <t>-884903084</t>
  </si>
  <si>
    <t>1378150414</t>
  </si>
  <si>
    <t>Poznámka k položce:_x000d_
Odtěžení stáv. KL v délce 475 m a do hloubky 25 cm pod stáv. ložnou plochu dřev. pražců</t>
  </si>
  <si>
    <t>-1450793389</t>
  </si>
  <si>
    <t>Poznámka k položce:_x000d_
SK 2 ... délka 475 m</t>
  </si>
  <si>
    <t>475*3,2</t>
  </si>
  <si>
    <t>-1824972557</t>
  </si>
  <si>
    <t>Poznámka k položce:_x000d_
20 vozů</t>
  </si>
  <si>
    <t>20*36</t>
  </si>
  <si>
    <t>241935428</t>
  </si>
  <si>
    <t>11*2</t>
  </si>
  <si>
    <t>-1145440851</t>
  </si>
  <si>
    <t xml:space="preserve">Poznámka k položce:_x000d_
SK 2 ... KP 475 m (7  m D před výh. č. 6 + 468 m bet)</t>
  </si>
  <si>
    <t>-1513197709</t>
  </si>
  <si>
    <t xml:space="preserve">Poznámka k položce:_x000d_
SK 2 ... KP 475 m (7  m D + 468 m bet)</t>
  </si>
  <si>
    <t>-598354025</t>
  </si>
  <si>
    <t>Poznámka k položce:_x000d_
SK 2 ... KP 475 m (277 m D + 198 m bet)</t>
  </si>
  <si>
    <t>-2057793839</t>
  </si>
  <si>
    <t>362049192</t>
  </si>
  <si>
    <t>-1421853642</t>
  </si>
  <si>
    <t>Poznámka k položce:_x000d_
2x ASP</t>
  </si>
  <si>
    <t>-1147167282</t>
  </si>
  <si>
    <t>Poznámka k položce:_x000d_
Rozvinutá délka výhybky; 2x ASP výh. č. 6</t>
  </si>
  <si>
    <t>-808153515</t>
  </si>
  <si>
    <t>-1883387867</t>
  </si>
  <si>
    <t>1222657241</t>
  </si>
  <si>
    <t>2077369311</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</si>
  <si>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</si>
  <si>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</si>
  <si>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699289663</t>
  </si>
  <si>
    <t>Poznámka k souboru cen:_x000d_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</si>
  <si>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</si>
  <si>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</si>
  <si>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-1400206044</t>
  </si>
  <si>
    <t>-1209117304</t>
  </si>
  <si>
    <t>(277*0,296)+(198*0,550)</t>
  </si>
  <si>
    <t>-877314949</t>
  </si>
  <si>
    <t>(7*0,296)+(468*0,550)</t>
  </si>
  <si>
    <t>-1141840277</t>
  </si>
  <si>
    <t>1080,0+75</t>
  </si>
  <si>
    <t>-471813977</t>
  </si>
  <si>
    <t>Poznámka k položce:_x000d_
Kamenivo na skládku 545 m3 + plasty</t>
  </si>
  <si>
    <t>926,5+0,324</t>
  </si>
  <si>
    <t>1111695360</t>
  </si>
  <si>
    <t>1901421047</t>
  </si>
  <si>
    <t>Poznámka k položce:_x000d_
Bet. pražce na skládku SB5 149 ks</t>
  </si>
  <si>
    <t>149*0,26</t>
  </si>
  <si>
    <t>-2094883294</t>
  </si>
  <si>
    <t>Poznámka k položce:_x000d_
Nové dřev. pražce do žkm stavby</t>
  </si>
  <si>
    <t>1245454765</t>
  </si>
  <si>
    <t>Poznámka k položce:_x000d_
Kamenivo z KL 545 m3</t>
  </si>
  <si>
    <t>545*1,7</t>
  </si>
  <si>
    <t>864222146</t>
  </si>
  <si>
    <t>Poznámka k položce:_x000d_
421 ks</t>
  </si>
  <si>
    <t>421*0,085</t>
  </si>
  <si>
    <t>-1999600024</t>
  </si>
  <si>
    <t>Poznámka k položce:_x000d_
700 pražců - 130 ks výzisk</t>
  </si>
  <si>
    <t>((700-130)*0,5+(130*0,15*2))/1000</t>
  </si>
  <si>
    <t>-1169159874</t>
  </si>
  <si>
    <t>Poznámka k položce:_x000d_
Bet. pražce 149 ks</t>
  </si>
  <si>
    <t xml:space="preserve">SO 5.2 - Materiál zadavatele -  NEOCEŇOVAT !</t>
  </si>
  <si>
    <t>5957201010</t>
  </si>
  <si>
    <t>Kolejnice užité tv. S49</t>
  </si>
  <si>
    <t>-1486018980</t>
  </si>
  <si>
    <t xml:space="preserve">Poznámka k položce:_x000d_
od km cca 16,755 do 17,230 tzn. 475 m koleje ... 38 á 25 m_x000d_
_x000d_
Dodá zadavatel SŽ, s. o., OŘ Plzeň!  N E O C E Ň O V A T !</t>
  </si>
  <si>
    <t>1496624092</t>
  </si>
  <si>
    <t xml:space="preserve">Poznámka k položce:_x000d_
pro 475 m koleje; (130 ks SB8 bude vyzískáno zde) - 11 ks dřev_x000d_
_x000d_
Dodá zadavatel SŽ, s. o., OŘ Plzeň!  N E O C E Ň O V A T !</t>
  </si>
  <si>
    <t>720-11</t>
  </si>
  <si>
    <t>SO 6 - Výhybka č. 5 ab, SK 5 a část SK 3 B</t>
  </si>
  <si>
    <t>SO 6.1 - Železniční svršek</t>
  </si>
  <si>
    <t>1799429375</t>
  </si>
  <si>
    <t>Poznámka k položce:_x000d_
před výh. č. 7</t>
  </si>
  <si>
    <t>-1187428297</t>
  </si>
  <si>
    <t>-2101696396</t>
  </si>
  <si>
    <t>1563343634</t>
  </si>
  <si>
    <t>-1920478701</t>
  </si>
  <si>
    <t>1646398393</t>
  </si>
  <si>
    <t>743405101</t>
  </si>
  <si>
    <t>1874789824</t>
  </si>
  <si>
    <t>Poznámka k položce:_x000d_
65 ks SB5</t>
  </si>
  <si>
    <t>-766991485</t>
  </si>
  <si>
    <t>580906206</t>
  </si>
  <si>
    <t>2126623352</t>
  </si>
  <si>
    <t>-1014988095</t>
  </si>
  <si>
    <t>5958101055</t>
  </si>
  <si>
    <t>Součásti spojovací kolejnicové spojky přechodové tv. S49/A pravá vnější</t>
  </si>
  <si>
    <t>-1912013613</t>
  </si>
  <si>
    <t>5958101005</t>
  </si>
  <si>
    <t>Součásti spojovací kolejnicové spojky tv. S 730 mm</t>
  </si>
  <si>
    <t>-702785328</t>
  </si>
  <si>
    <t>5958101060</t>
  </si>
  <si>
    <t>Součásti spojovací kolejnicové spojky přechodové tv. S49/A pravá vnitřní</t>
  </si>
  <si>
    <t>-349075340</t>
  </si>
  <si>
    <t>5958101065</t>
  </si>
  <si>
    <t>Součásti spojovací kolejnicové spojky přechodové tv. S49/A levá vnější</t>
  </si>
  <si>
    <t>-563740977</t>
  </si>
  <si>
    <t>5958101070</t>
  </si>
  <si>
    <t>Součásti spojovací kolejnicové spojky přechodové tv. S49/A levá vnitřní</t>
  </si>
  <si>
    <t>1022988966</t>
  </si>
  <si>
    <t>5958107005</t>
  </si>
  <si>
    <t>Šroub spojkový M24 x 140 mm</t>
  </si>
  <si>
    <t>-1400079915</t>
  </si>
  <si>
    <t>Poznámka k položce:_x000d_
4 nové styky</t>
  </si>
  <si>
    <t>5958116000</t>
  </si>
  <si>
    <t>Matice M24</t>
  </si>
  <si>
    <t>-51624880</t>
  </si>
  <si>
    <t>-1082482864</t>
  </si>
  <si>
    <t>-2083011228</t>
  </si>
  <si>
    <t>Poznámka k položce:_x000d_
3 vozy ... 108 m3; SK 3 ... délka 50 m, propojení od výh. č. 7 k SK 3</t>
  </si>
  <si>
    <t>3*36*1,5</t>
  </si>
  <si>
    <t>-80799570</t>
  </si>
  <si>
    <t>3*36</t>
  </si>
  <si>
    <t>1526140302</t>
  </si>
  <si>
    <t>Poznámka k položce:_x000d_
SK 3 ... 50 m</t>
  </si>
  <si>
    <t>50*3,2</t>
  </si>
  <si>
    <t>2003341898</t>
  </si>
  <si>
    <t>Poznámka k položce:_x000d_
3 vozy SK 3</t>
  </si>
  <si>
    <t>-1953019402</t>
  </si>
  <si>
    <t>Poznámka k položce:_x000d_
SK 3 za výh. č. 5</t>
  </si>
  <si>
    <t>-558916041</t>
  </si>
  <si>
    <t>Poznámka k položce:_x000d_
Dřev. pražce rušená SK 3B ... 77 m + SK 5 ... 149 m</t>
  </si>
  <si>
    <t>857277864</t>
  </si>
  <si>
    <t>5908010130</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</si>
  <si>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</si>
  <si>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styk</t>
  </si>
  <si>
    <t>1240825118</t>
  </si>
  <si>
    <t>Poznámka k souboru cen:_x000d_
1. V cenách jsou započteny náklady na zřízení styku, případné nastavení dilatační spáry a ošetření součástí mazivem. U přechodového styku se použije položka s větším tvarem. 2. V cenách nejsou obsaženy náklady na dodávku materiálu.</t>
  </si>
  <si>
    <t>Poznámka k položce:_x000d_
4 nové styky (2 ks před výh. č. 7 a 2 ks napojení na stáv. SK 3)</t>
  </si>
  <si>
    <t>-1058904032</t>
  </si>
  <si>
    <t>Poznámka k položce:_x000d_
SK 3 (svaření vkládaného KP 2x25 m)</t>
  </si>
  <si>
    <t>5911661050</t>
  </si>
  <si>
    <t>Demontáž křižovatkové výhybky na úložišti dřevěné pražce soustavy T. Poznámka: 1. V cenách jsou započteny náklady na demontáž do součástí včetně závěrů, manipulaci, naložení na dopravní prostředek a uložení vyzískaného materiálu na úložišti.</t>
  </si>
  <si>
    <t>-1497220286</t>
  </si>
  <si>
    <t>Poznámka k souboru cen:_x000d_
1. V cenách jsou započteny náklady na demontáž do součástí včetně závěrů, manipulaci, naložení na dopravní prostředek a uložení vyzískaného materiálu na úložišti.</t>
  </si>
  <si>
    <t>Poznámka k položce:_x000d_
Výh. 5</t>
  </si>
  <si>
    <t>-1408714163</t>
  </si>
  <si>
    <t>Poznámka k položce:_x000d_
Výh. č 5</t>
  </si>
  <si>
    <t>-494796517</t>
  </si>
  <si>
    <t>Poznámka k položce:_x000d_
rušená SK 3 B + část po výh. 5 + SK 5</t>
  </si>
  <si>
    <t>(80+(73/2)+150)*5</t>
  </si>
  <si>
    <t>-1352028047</t>
  </si>
  <si>
    <t>Poznámka k položce:_x000d_
rušená SK 3B + výh. 5 + SK 5</t>
  </si>
  <si>
    <t>(77*0,296)+20+(149*0,296)</t>
  </si>
  <si>
    <t>-1927406523</t>
  </si>
  <si>
    <t>Poznámka k položce:_x000d_
KP 50 m SK 3 za výh. 5</t>
  </si>
  <si>
    <t>(43*0,550)+(7*0,296)</t>
  </si>
  <si>
    <t>-1484123515</t>
  </si>
  <si>
    <t>Poznámka k položce:_x000d_
SK 3B</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</si>
  <si>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</si>
  <si>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</si>
  <si>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708208808</t>
  </si>
  <si>
    <t>Poznámka k souboru cen:_x000d_
1. V cenách jsou započteny náklady na vybourání zdiva, uložení na terén, naložení na dopravní prostředek a uložení na skládce. 2. V cenách nejsou obsaženy náklady na dopravu a skládkovné.</t>
  </si>
  <si>
    <t>Poznámka k položce:_x000d_
Rampa u SK 5, půdorys 14 x 5,1 m</t>
  </si>
  <si>
    <t>(7*5,1*1,5)+((7*5,1*1,5)/2)</t>
  </si>
  <si>
    <t>1209566585</t>
  </si>
  <si>
    <t>Poznámka k položce:_x000d_
2x ASP KP místo výh. č. 5</t>
  </si>
  <si>
    <t>637589347</t>
  </si>
  <si>
    <t>Poznámka k položce:_x000d_
Rozvinutá délka výhybky; 2x ASP výh. č. 7</t>
  </si>
  <si>
    <t>-537528119</t>
  </si>
  <si>
    <t>Poznámka k položce:_x000d_
Nové pražce do žkm stavby</t>
  </si>
  <si>
    <t>-674359904</t>
  </si>
  <si>
    <t>-2012089485</t>
  </si>
  <si>
    <t>Poznámka k položce:_x000d_
Beton z rampy na skládku</t>
  </si>
  <si>
    <t>80,325*2,300</t>
  </si>
  <si>
    <t>928741745</t>
  </si>
  <si>
    <t>Poznámka k položce:_x000d_
Kamenivo na skládku 99 m3 + plasty na skládku</t>
  </si>
  <si>
    <t>168,3+0,202</t>
  </si>
  <si>
    <t>585312927</t>
  </si>
  <si>
    <t>Poznámka k položce:_x000d_
Dřev. pražce na skládku</t>
  </si>
  <si>
    <t>1904392672</t>
  </si>
  <si>
    <t>99*1,7</t>
  </si>
  <si>
    <t>-446230194</t>
  </si>
  <si>
    <t>Poznámka k položce:_x000d_
SK 3 B + výh. 5 + SK 5</t>
  </si>
  <si>
    <t>(120*0,85)+11+(230*0,85)</t>
  </si>
  <si>
    <t>-1870386496</t>
  </si>
  <si>
    <t>80,325*2,3</t>
  </si>
  <si>
    <t>-1790959441</t>
  </si>
  <si>
    <t>(120*0,0005)+0,0273+(230*0,0005)</t>
  </si>
  <si>
    <t xml:space="preserve">SO 6.2 - Materiál zadavatele -  NEOCEŇOVAT !</t>
  </si>
  <si>
    <t>-1770784751</t>
  </si>
  <si>
    <t xml:space="preserve">Poznámka k položce:_x000d_
KP náhrada za výh. č. 5 ... 50 m koleje ... 4 á 25 m_x000d_
_x000d_
Dodá zadavatel SŽ, s. o., OŘ Plzeň!  N E O C E Ň O V A T !</t>
  </si>
  <si>
    <t>1696393321</t>
  </si>
  <si>
    <t xml:space="preserve">Poznámka k položce:_x000d_
pro 43 m koleje (65 ks SB5) +  7 m koleje (11 ks nových dřev před výh. č. 7)_x000d_
_x000d_
Dodá zadavatel SŽ, s. o., OŘ Plzeň!  N E O C E Ň O V A T !</t>
  </si>
  <si>
    <t>SO 7 - SK 1</t>
  </si>
  <si>
    <t>SO 7.1 - Železniční svršek</t>
  </si>
  <si>
    <t>143358226</t>
  </si>
  <si>
    <t>Poznámka k položce:_x000d_
SK 1 ... před výh. č.6 ... 50 m koleje u náv. L 1-2</t>
  </si>
  <si>
    <t>-1917690955</t>
  </si>
  <si>
    <t>Poznámka k položce:_x000d_
18 ks SB5</t>
  </si>
  <si>
    <t>712277652</t>
  </si>
  <si>
    <t>-1921936977</t>
  </si>
  <si>
    <t>1454707273</t>
  </si>
  <si>
    <t>835515051</t>
  </si>
  <si>
    <t>Poznámka k položce:_x000d_
SK 1 ... 50 m</t>
  </si>
  <si>
    <t>1572528297</t>
  </si>
  <si>
    <t>Poznámka k položce:_x000d_
1 vůz</t>
  </si>
  <si>
    <t>-1931063411</t>
  </si>
  <si>
    <t>Poznámka k položce:_x000d_
blaťák v km 17,120 ... 8 ks SB 5, odtěžit (výměna) 10 m KL ... 20 m3</t>
  </si>
  <si>
    <t>1146641489</t>
  </si>
  <si>
    <t>Poznámka k položce:_x000d_
blaťák 20 m3 + dosyp před výh. č. 6 ... 16 m3</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</si>
  <si>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</si>
  <si>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</si>
  <si>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-358270963</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</si>
  <si>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</si>
  <si>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SK 1, před výh. č. 6 ... 10 ks, blaťák v km 17,120 ... 8 ks</t>
  </si>
  <si>
    <t>10+8</t>
  </si>
  <si>
    <t>-1351338782</t>
  </si>
  <si>
    <t>5906105020</t>
  </si>
  <si>
    <t>Demontáž pražce betonový. Poznámka: 1. V cenách jsou započteny náklady na manipulaci, demontáž, odstrojení do součástí a uložení pražců.</t>
  </si>
  <si>
    <t>614182066</t>
  </si>
  <si>
    <t>Poznámka k položce:_x000d_
Z blaťáku</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</si>
  <si>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</si>
  <si>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</si>
  <si>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188979388</t>
  </si>
  <si>
    <t>Poznámka k položce:_x000d_
SK 1, SB5, před výh. č. 6</t>
  </si>
  <si>
    <t>2*50</t>
  </si>
  <si>
    <t>-888036909</t>
  </si>
  <si>
    <t>Poznámka k položce:_x000d_
u náv. L 1-2</t>
  </si>
  <si>
    <t>-442093912</t>
  </si>
  <si>
    <t>Poznámka k položce:_x000d_
Řez=kus_x000d_
SK 1</t>
  </si>
  <si>
    <t>-1791601593</t>
  </si>
  <si>
    <t>363855429</t>
  </si>
  <si>
    <t>-919637818</t>
  </si>
  <si>
    <t>-538199556</t>
  </si>
  <si>
    <t>-256747868</t>
  </si>
  <si>
    <t>-416336327</t>
  </si>
  <si>
    <t>-216742141</t>
  </si>
  <si>
    <t>-495444896</t>
  </si>
  <si>
    <t>Poznámka k položce:_x000d_
Kamenivo na skládku 20 m3 + plasty</t>
  </si>
  <si>
    <t>(20*1,7)+0,023</t>
  </si>
  <si>
    <t>566724448</t>
  </si>
  <si>
    <t>574309898</t>
  </si>
  <si>
    <t>-92384819</t>
  </si>
  <si>
    <t>20*1,7</t>
  </si>
  <si>
    <t>-1978229948</t>
  </si>
  <si>
    <t>Poznámka k položce:_x000d_
10 ks</t>
  </si>
  <si>
    <t>10*0,085</t>
  </si>
  <si>
    <t>1598057921</t>
  </si>
  <si>
    <t>0,014+0,009</t>
  </si>
  <si>
    <t>852994571</t>
  </si>
  <si>
    <t>Poznámka k položce:_x000d_
Bet. pražce 8 ks</t>
  </si>
  <si>
    <t>8*0,265</t>
  </si>
  <si>
    <t xml:space="preserve">SO 7.2 - Materiál zadavatele -  NEOCEŇOVAT !</t>
  </si>
  <si>
    <t>1182735367</t>
  </si>
  <si>
    <t xml:space="preserve">Poznámka k položce:_x000d_
SK 1 ... bllaťák v km 17,120 ... 8 ks _x000d_
SK 1 ... náhrada LIS před výh. č. 6 ... 10 ks_x000d_
 _x000d_
Dodá zadavatel SŽ, s. o., OŘ Plzeň!  N E O C E Ň O V A T !</t>
  </si>
  <si>
    <t>8+10</t>
  </si>
  <si>
    <t>VON - Vedlejší a ostatní náklady</t>
  </si>
  <si>
    <t>-608747199</t>
  </si>
  <si>
    <t>Poznámka k položce:_x000d_
Sítě ČD Telematika, a. s.</t>
  </si>
  <si>
    <t>022101001</t>
  </si>
  <si>
    <t>Geodetické práce Geodetické práce před opravou</t>
  </si>
  <si>
    <t>-498897358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</si>
  <si>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</si>
  <si>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</si>
  <si>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-632097373</t>
  </si>
  <si>
    <t>022101011</t>
  </si>
  <si>
    <t>Geodetické práce Geodetické práce v průběhu opravy</t>
  </si>
  <si>
    <t>-377368445</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</si>
  <si>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</si>
  <si>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</si>
  <si>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-158507865</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</si>
  <si>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</si>
  <si>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-1598138280</t>
  </si>
  <si>
    <t>029101001</t>
  </si>
  <si>
    <t>Ostatní náklady Náklady na informační cedule, desky, publikační náklady, aj.</t>
  </si>
  <si>
    <t>1403979167</t>
  </si>
  <si>
    <t>03 - Část EE</t>
  </si>
  <si>
    <t>01 - Elektromontáže</t>
  </si>
  <si>
    <t>žst Božejovice</t>
  </si>
  <si>
    <t>7494271015</t>
  </si>
  <si>
    <t>Demontáž rozvaděčů 1 kusu pole nn - včetně demontáže přívodních, vývodových kabelů, rámu apod., včetně nakládky rozvaděče na určený prostředek</t>
  </si>
  <si>
    <t>663995640</t>
  </si>
  <si>
    <t>Poznámka k položce:_x000d_
Rušená skříň rozváděče R01</t>
  </si>
  <si>
    <t>7494231020</t>
  </si>
  <si>
    <t>Přeložky rozvaděčů 1 kusu pole rozvaděče nn - demontáž, potřebné přemístění, montáž na novém místě, propojení, obnovení funkce, včetně nezbytně nutné opravy poškozených částí</t>
  </si>
  <si>
    <t>820042232</t>
  </si>
  <si>
    <t>Poznámka k položce:_x000d_
Přemístění rozváděče pro ČD telematika a přímotopy d R01</t>
  </si>
  <si>
    <t>7494152020</t>
  </si>
  <si>
    <t>Montáž prázdných rozvodnic plastových nebo oceloplechových min. IP 55, třída izolace II, rozměru š 500-800 mm, v 500-1 500 mm - do zdi, na zeď nebo konstrukci, včetně montáže nosné konstrukce, kotevní, spojovací prvků, provedení zkoušek, dodání atestů, revizní zprávy včetně kusové zkoušky, neobsahuje elektrovýzbroj</t>
  </si>
  <si>
    <t>192105493</t>
  </si>
  <si>
    <t>Poznámka k položce:_x000d_
R01 - Rozváděčová skříň pole-1 (734/1092/142), pole-2 (572/1092/142)</t>
  </si>
  <si>
    <t>7494000540</t>
  </si>
  <si>
    <t>Rozvodnicové a rozváděčové skříně Distri Rozvodnicové skříně DistriSet Zapuštěné (IP30) pro zapuštěnou montáž, jednokřídlé dveře, neprůhledné dveře, vnitřní V x Š 950 x 710, počet řad 6, rozteč 150 mm, počet modulů v řadě 35, krytí IP43</t>
  </si>
  <si>
    <t>-2135250262</t>
  </si>
  <si>
    <t>7494453035</t>
  </si>
  <si>
    <t>Montáž pojistkových odpínačů pro válcové pojistky včetně montáže pojistek do 125 A třípólový - do skříně nebo rozvaděče</t>
  </si>
  <si>
    <t>-283893711</t>
  </si>
  <si>
    <t>7494007660</t>
  </si>
  <si>
    <t>Pojistkové systémy Odpínače, odpojovače a držáky válcových pojistkových vložek Pojistkové odpínače Ie 125 A, Ue AC 690 V/DC 440 V, pro válcové pojistkové vložky 22x58, 3+N-pól, bez signalizace, náhrada za OPVA22-3N</t>
  </si>
  <si>
    <t>1717837088</t>
  </si>
  <si>
    <t>7494008686</t>
  </si>
  <si>
    <t>Pojistkové systémy Pojistkové vložky pro jištění polovodičů Válcové pojistkové vložky In 80A, Un AC 690 V / DC 250 V, velikost 22×58, gR - charakteristika pro jištění polovodičů, Cd/Pb free</t>
  </si>
  <si>
    <t>-666575269</t>
  </si>
  <si>
    <t>7494552032</t>
  </si>
  <si>
    <t>Montáž vačkových silových spínačů - přepínačů čtyřpólových do 160 A - přepínač 1-0-1</t>
  </si>
  <si>
    <t>560469851</t>
  </si>
  <si>
    <t>Poznámka k položce:_x000d_
Montáž síťového přepínače SA1 generátor-0-síť.</t>
  </si>
  <si>
    <t>7494004546</t>
  </si>
  <si>
    <t>Modulární přístroje Ostatní přístroje -modulární přístroje Vypínače In 63 A, Ue DC 1000 V, 4pól, šířka 4 moduly, náhrada za např. 5TE2 515-1</t>
  </si>
  <si>
    <t>524341112</t>
  </si>
  <si>
    <t>Poznámka k položce:_x000d_
Ppřepínače sít SA1í generátor-0-síť</t>
  </si>
  <si>
    <t>7494351032</t>
  </si>
  <si>
    <t>Montáž jističů (do 10 kA) třípólových přes 20 do 63 A</t>
  </si>
  <si>
    <t>-2033299093</t>
  </si>
  <si>
    <t>7494003390</t>
  </si>
  <si>
    <t>Modulární přístroje Jističe do 80 A; 10 kA 3-pólové In 25 A, Ue AC 230/400 V / DC 216 V, charakteristika B, 3pól, Icn 10 kA</t>
  </si>
  <si>
    <t>-1958650224</t>
  </si>
  <si>
    <t>7494003428</t>
  </si>
  <si>
    <t>Modulární přístroje Jističe do 80 A; 10 kA 3-pólové In 32 A, Ue AC 230/400 V / DC 216 V, charakteristika C, 3pól, Icn 10 kA</t>
  </si>
  <si>
    <t>-41232409</t>
  </si>
  <si>
    <t>7494003430</t>
  </si>
  <si>
    <t>Modulární přístroje Jističe do 80 A; 10 kA 3-pólové In 40 A, Ue AC 230/400 V / DC 216 V, charakteristika C, 3pól, Icn 10 kA</t>
  </si>
  <si>
    <t>-1037333031</t>
  </si>
  <si>
    <t>7494003426</t>
  </si>
  <si>
    <t>Modulární přístroje Jističe do 80 A; 10 kA 3-pólové In 25 A, Ue AC 230/400 V / DC 216 V, charakteristika C, 3pól, Icn 10 kA</t>
  </si>
  <si>
    <t>1022219244</t>
  </si>
  <si>
    <t>7494351010</t>
  </si>
  <si>
    <t>Montáž jističů (do 10 kA) jednopólových do 20 A</t>
  </si>
  <si>
    <t>1250993088</t>
  </si>
  <si>
    <t>7494003124</t>
  </si>
  <si>
    <t>Modulární přístroje Jističe do 80 A; 10 kA 1-pólové In 10 A, Ue AC 230 V / DC 72 V, charakteristika B, 1pól, Icn 10 kA</t>
  </si>
  <si>
    <t>-472399771</t>
  </si>
  <si>
    <t>7494003128</t>
  </si>
  <si>
    <t>Modulární přístroje Jističe do 80 A; 10 kA 1-pólové In 16 A, Ue AC 230 V / DC 72 V, charakteristika B, 1pól, Icn 10 kA</t>
  </si>
  <si>
    <t>900363799</t>
  </si>
  <si>
    <t>7494003122</t>
  </si>
  <si>
    <t>Modulární přístroje Jističe do 80 A; 10 kA 1-pólové In 6 A, Ue AC 230 V / DC 72 V, charakteristika B, 1pól, Icn 10 kA</t>
  </si>
  <si>
    <t>441365608</t>
  </si>
  <si>
    <t>7494003164</t>
  </si>
  <si>
    <t>Modulární přístroje Jističe do 80 A; 10 kA 1-pólové In 16 A, Ue AC 230 V / DC 72 V, charakteristika C, 1pól, Icn 10 kA</t>
  </si>
  <si>
    <t>1946145573</t>
  </si>
  <si>
    <t>7494003160</t>
  </si>
  <si>
    <t>Modulární přístroje Jističe do 80 A; 10 kA 1-pólové In 10 A, Ue AC 230 V / DC 72 V, charakteristika C, 1pól, Icn 10 kA</t>
  </si>
  <si>
    <t>1210335547</t>
  </si>
  <si>
    <t>7494450510</t>
  </si>
  <si>
    <t>Montáž proudových chráničů dvoupólových do 40 A (10 kA) - do skříně nebo rozvaděče</t>
  </si>
  <si>
    <t>243581179</t>
  </si>
  <si>
    <t>7494003806</t>
  </si>
  <si>
    <t>Modulární přístroje Proudové chrániče 10 kA typ AC 2-pólové In 25 A, Ue AC 230/400 V, Idn 30 mA, 2pól, Inc 10 kA, typ AC</t>
  </si>
  <si>
    <t>118260156</t>
  </si>
  <si>
    <t>7494450515</t>
  </si>
  <si>
    <t>Montáž proudových chráničů čtyřpólových (10 kA) - do skříně nebo rozvaděče</t>
  </si>
  <si>
    <t>1321710506</t>
  </si>
  <si>
    <t>7494003824</t>
  </si>
  <si>
    <t>Modulární přístroje Proudové chrániče 10 kA typ AC 4-pólové In 25 A, Ue AC 230/400 V, Idn 30 mA, 4pól, Inc 10 kA, typ AC</t>
  </si>
  <si>
    <t>1431200938</t>
  </si>
  <si>
    <t>7494556010</t>
  </si>
  <si>
    <t>Montáž vzduchových stykačů do 100 A - včetně pomocných kontaktů</t>
  </si>
  <si>
    <t>1832740407</t>
  </si>
  <si>
    <t>7494009294</t>
  </si>
  <si>
    <t>Přístroje pro spínání a ovládání Stykače a nadproudová relé Stykače Velikost 12 4 kW / 400 V / 50 Hz / AC-3, Ie 9 A / AC-3, Uc AC 230 V, 1x zapínací kontakt, velikost 12, 3pól</t>
  </si>
  <si>
    <t>-1498503852</t>
  </si>
  <si>
    <t>7494752010</t>
  </si>
  <si>
    <t>Montáž svodičů přepětí pro sítě nn - typ 1+2 (třída B+C) pro třífázové sítě - do rozvaděče nebo skříně</t>
  </si>
  <si>
    <t>-1395423224</t>
  </si>
  <si>
    <t>7494004112</t>
  </si>
  <si>
    <t>Modulární přístroje Přepěťové ochrany Kombinované svodiče bleskových proudů a přepětí typ 1+2, Iimp 12,5 kA, Uc AC 335 V, výměnné moduly, se signalizací, varistor, 4pól</t>
  </si>
  <si>
    <t>-744551079</t>
  </si>
  <si>
    <t>7592305020</t>
  </si>
  <si>
    <t>Montáž transformátoru síťového do 500 VA - usazení a zapojení</t>
  </si>
  <si>
    <t>-929035545</t>
  </si>
  <si>
    <t>7494004652</t>
  </si>
  <si>
    <t>Modulární přístroje Ostatní přístroje -modulární přístroje Elektrické zdroje výkon 10 VA, Upri AC 230 V, Usec AC/DC 24 V, ochrana PTC odporem, šířka 3 moduly</t>
  </si>
  <si>
    <t>-1177199411</t>
  </si>
  <si>
    <t>7494658012</t>
  </si>
  <si>
    <t>Montáž elektroměrů trojfázových - do rozvaděče nebo skříně</t>
  </si>
  <si>
    <t>-1813182097</t>
  </si>
  <si>
    <t xml:space="preserve">Poznámka k položce:_x000d_
Montáž elektroměru a GSM komunikátoru._x000d_
</t>
  </si>
  <si>
    <t>7494010346</t>
  </si>
  <si>
    <t>Přístroje pro spínání a ovládání Měřící přístroje, elektroměry Elektroměry ED310.DR.14Z302-00, 3 x 230/400 V, 0,2-63 A</t>
  </si>
  <si>
    <t>1030500763</t>
  </si>
  <si>
    <t>7592500020</t>
  </si>
  <si>
    <t>Diagnostická zařízení Přenosové B-GSM T</t>
  </si>
  <si>
    <t>1395923145</t>
  </si>
  <si>
    <t>7493156012</t>
  </si>
  <si>
    <t>Montáž rozvaděče pro napájení osvětlení železničních prostranství přes 8 kusů 3-f vývodů - do terénu nebo rozvodny včetně elektrovýzbroje</t>
  </si>
  <si>
    <t>-1542366517</t>
  </si>
  <si>
    <t xml:space="preserve">Poznámka k položce:_x000d_
Dotykový display + rozváděč, umístěný v DK žst Božejovice_x000d_
_x000d_
</t>
  </si>
  <si>
    <t>7493102280</t>
  </si>
  <si>
    <t>Venkovní osvětlení Rozvaděče pro napájení veřejného osvětlení do 6ks 3-f větví</t>
  </si>
  <si>
    <t>1910207973</t>
  </si>
  <si>
    <t>Poznámka k položce:_x000d_
Dotykový display + rozváděč, umístěný v DK žst Božejovice</t>
  </si>
  <si>
    <t>7494756016</t>
  </si>
  <si>
    <t>Montáž svornic řadových nn včetně upevnění a štítku pro Cu/Al vodiče do 16 mm2 - do rozvaděče nebo skříně</t>
  </si>
  <si>
    <t>318984733</t>
  </si>
  <si>
    <t>Poznámka k položce:_x000d_
V rozváděči R01</t>
  </si>
  <si>
    <t>7494010406</t>
  </si>
  <si>
    <t>Přístroje pro spínání a ovládání Svornice a pomocný materiál Svornice Svorka RSA 10 A řadová bílá</t>
  </si>
  <si>
    <t>301057194</t>
  </si>
  <si>
    <t>7494756014</t>
  </si>
  <si>
    <t>Montáž svornic řadových nn včetně upevnění a štítku pro Cu/Al vodiče do 6 mm2 - do rozvaděče nebo skříně</t>
  </si>
  <si>
    <t>-790796834</t>
  </si>
  <si>
    <t>Poznámka k položce:_x000d_
V přemístěných rozváděčů ČD telematika a přímotopy</t>
  </si>
  <si>
    <t>7494010394</t>
  </si>
  <si>
    <t xml:space="preserve">Přístroje pro spínání a ovládání Svornice a pomocný materiál Svornice Svorka RSA  6 A řadová</t>
  </si>
  <si>
    <t>-1942064927</t>
  </si>
  <si>
    <t>7492554014</t>
  </si>
  <si>
    <t>Montáž kabelů 4- a 5-žílových Cu do 50 mm2 - uložení do země, chráničky, na rošty, pod omítku apod.</t>
  </si>
  <si>
    <t>-2142689097</t>
  </si>
  <si>
    <t>7492501970</t>
  </si>
  <si>
    <t>Kabely, vodiče, šňůry Cu - nn Kabel silový 4 a 5-žílový Cu, plastová izolace CYKY 5J50 (5Cx50)</t>
  </si>
  <si>
    <t>-873744251</t>
  </si>
  <si>
    <t>Poznámka k položce:_x000d_
Kabel CYKY-J 4x50 (z RE do R01)</t>
  </si>
  <si>
    <t>7492553010</t>
  </si>
  <si>
    <t>Montáž kabelů 2- a 3-žílových Cu do 16 mm2 - uložení do země, chráničky, na rošty, pod omítku apod.</t>
  </si>
  <si>
    <t>-113822197</t>
  </si>
  <si>
    <t>7492501770</t>
  </si>
  <si>
    <t xml:space="preserve">Kabely, vodiče, šňůry Cu - nn Kabel silový 2 a 3-žílový Cu, plastová izolace CYKY 3J2,5  (3Cx 2,5)</t>
  </si>
  <si>
    <t>1239002997</t>
  </si>
  <si>
    <t>Poznámka k položce:_x000d_
K propojení přemístěných rozváděčů ČD telematika a přímotopy do R01</t>
  </si>
  <si>
    <t>7492501760</t>
  </si>
  <si>
    <t xml:space="preserve">Kabely, vodiče, šňůry Cu - nn Kabel silový 2 a 3-žílový Cu, plastová izolace CYKY 3J1,5  (3Cx 1,5)</t>
  </si>
  <si>
    <t>495179031</t>
  </si>
  <si>
    <t>Poznámka k položce:_x000d_
HDO z RE do R01</t>
  </si>
  <si>
    <t>7491254010</t>
  </si>
  <si>
    <t>Montáž zásuvek instalačních domovních 10/16 A, 250 V, IP20 bez přepěťové ochrany nebo se zabudovanou přepěťovou ochranou jednoduchých nebo dvojitých - včetně zapojení a osazení</t>
  </si>
  <si>
    <t>432429654</t>
  </si>
  <si>
    <t>Poznámka k položce:_x000d_
Zásuvka 400V/32A 4 pólová pro agregát</t>
  </si>
  <si>
    <t>7491205700</t>
  </si>
  <si>
    <t>Elektroinstalační materiál Zásuvky instalační Zásuvka3 fázová 400V/32A montáž do rozváděče, 5 pólová</t>
  </si>
  <si>
    <t>845823474</t>
  </si>
  <si>
    <t>7493171012</t>
  </si>
  <si>
    <t>Demontáž osvětlovacích stožárů výšky přes 6 do 14 m - včetně veškeré elektrovýzbroje (svítidla, kabely, rozvodnice)</t>
  </si>
  <si>
    <t>-1352976889</t>
  </si>
  <si>
    <t>7493173010</t>
  </si>
  <si>
    <t>Demontáž elektrovýzbroje osvětlovacích stožárů do výšky 14 m - svítidlo, kabely, rozvodnice</t>
  </si>
  <si>
    <t>-1139752635</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</si>
  <si>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</si>
  <si>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</si>
  <si>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-1095138834</t>
  </si>
  <si>
    <t>7493100060</t>
  </si>
  <si>
    <t>Venkovní osvětlení Osvětlovací stožáry sklopné výšky od 10 do 12 m, žárově zinkovaný, vč. výstroje, stožár nesmí mít dvířka (z důvodu neoprávněného vstupu)</t>
  </si>
  <si>
    <t>-727468745</t>
  </si>
  <si>
    <t>Poznámka k položce:_x000d_
přístup ke svorkovnici bude možný až po sklopení stožáru, kdy se dolní část plně otevře a umožní snadný přístup ke svorkovnicím.</t>
  </si>
  <si>
    <t>7493100010</t>
  </si>
  <si>
    <t>Venkovní osvětlení Osvětlovací stožáry sklopné výšky do 6 m, žárově zinkovaný, vč. výstroje, stožár nesmí mít dvířka (z důvodu neoprávněného vstupu)</t>
  </si>
  <si>
    <t>-242287007</t>
  </si>
  <si>
    <t>7493152520</t>
  </si>
  <si>
    <t>Montáž svítidla pro železnici na pevný stožár výšky do 6 m - kompletace a montáž včetně "superlife" světelného zdroje, elektronického předřadníku a připojení kabelu</t>
  </si>
  <si>
    <t>2037395557</t>
  </si>
  <si>
    <t>7493100660</t>
  </si>
  <si>
    <t>Venkovní osvětlení Svítidla pro železnici LED svítidlo o příkonu 36 - 55 W určené pro osvětlení venkovních prostor veřejnosti přístupných (nástupiště, přechody kolejiště) na ŽDC.</t>
  </si>
  <si>
    <t>-28819384</t>
  </si>
  <si>
    <t xml:space="preserve">Poznámka k položce:_x000d_
Svítidlo opatřeno difuzorem z plochého tvrzeného skla s minimální pevností IK 6 a vyšší;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</si>
  <si>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7493152525</t>
  </si>
  <si>
    <t>Montáž svítidla pro železnici na pevný stožár výšky přes 6 m mimo kolejiště - kompletace a montáž včetně "superlife" světelného zdroje, elektronického předřadníku a připojení kabelu</t>
  </si>
  <si>
    <t>-2127496836</t>
  </si>
  <si>
    <t>7493100670</t>
  </si>
  <si>
    <t>Venkovní osvětlení Svítidla pro železnici LED svítidlo o příkonu 56 - 100 W určené pro osvětlení venkovních prostor veřejnosti přístupných (nástupiště, přechody kolejiště) na ŽDC.</t>
  </si>
  <si>
    <t>-1452395376</t>
  </si>
  <si>
    <t>7492471010</t>
  </si>
  <si>
    <t>Demontáže kabelových vedení nn - demontáž ze zemní kynety, roštu, rozvaděče, trubky, chráničky apod.</t>
  </si>
  <si>
    <t>1644819377</t>
  </si>
  <si>
    <t>1316400565</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</si>
  <si>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</si>
  <si>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</si>
  <si>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1727035797</t>
  </si>
  <si>
    <t>7492501980</t>
  </si>
  <si>
    <t>Kabely, vodiče, šňůry Cu - nn Kabel silový 4 a 5-žílový Cu, plastová izolace CYKY 5J10 (5Cx10)</t>
  </si>
  <si>
    <t>1108923592</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</si>
  <si>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</si>
  <si>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</si>
  <si>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-1212548720</t>
  </si>
  <si>
    <t>7491600200</t>
  </si>
  <si>
    <t>Uzemnění Vnější Pásek pozink. FeZn 30x4</t>
  </si>
  <si>
    <t>-1615244610</t>
  </si>
  <si>
    <t>7491654010</t>
  </si>
  <si>
    <t>Montáž svorek spojovacích se 2 šrouby (typ SS, SO, SR03, aj.)</t>
  </si>
  <si>
    <t>163634484</t>
  </si>
  <si>
    <t>7491601450</t>
  </si>
  <si>
    <t>Uzemnění Hromosvodné vedení Svorka SR 2b</t>
  </si>
  <si>
    <t>-1965483546</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</si>
  <si>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</si>
  <si>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</si>
  <si>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634144816</t>
  </si>
  <si>
    <t>7498150525</t>
  </si>
  <si>
    <t>Vyhotovení výchozí revizní zprávy příplatek za každých dalších i započatých 500 000 Kč přes 1 000 000 Kč</t>
  </si>
  <si>
    <t>1200706090</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</si>
  <si>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</si>
  <si>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</si>
  <si>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-1125338873</t>
  </si>
  <si>
    <t>7498151025</t>
  </si>
  <si>
    <t>Provedení technické prohlídky a zkoušky na silnoproudém zařízení, zařízení TV, zařízení NS, transformoven, EPZ příplatek za každých dalších i započatých 500 000 Kč přes 1 000 000 Kč</t>
  </si>
  <si>
    <t>-1394508571</t>
  </si>
  <si>
    <t>7498351010</t>
  </si>
  <si>
    <t>Vydání průkazu způsobilosti pro funkční celek, provizorní stav - vyhotovení dokladu o silnoproudých zařízeních a vydání průkazu způsobilosti</t>
  </si>
  <si>
    <t>-256099957</t>
  </si>
  <si>
    <t>7498457010</t>
  </si>
  <si>
    <t>Měření intenzity osvětlení instalovaného v rozsahu 1 000 m2 zjišťované plochy - měření intenzity umělého osvětlení v rozsahu tohoto SO dle ČSN EN 12464-1/2 včetně vyhotovení protokolu</t>
  </si>
  <si>
    <t>-1364176622</t>
  </si>
  <si>
    <t>02 - Zemní práce</t>
  </si>
  <si>
    <t>M - Práce a dodávky M</t>
  </si>
  <si>
    <t xml:space="preserve">    46-M - Zemní práce při extr.mont.pracích</t>
  </si>
  <si>
    <t>Práce a dodávky M</t>
  </si>
  <si>
    <t>46-M</t>
  </si>
  <si>
    <t>Zemní práce při extr.mont.pracích</t>
  </si>
  <si>
    <t>460150063</t>
  </si>
  <si>
    <t>Hloubení zapažených i nezapažených kabelových rýh ručně včetně urovnání dna s přemístěním výkopku do vzdálenosti 3 m od okraje jámy nebo naložením na dopravní prostředek šířky 40 cm, hloubky 80 cm, v hornině třídy 3</t>
  </si>
  <si>
    <t>-771124101</t>
  </si>
  <si>
    <t xml:space="preserve">Poznámka k souboru cen:_x000d_
1. Ceny hloubení rýh v hornině třídy 6 a 7 se oceňují cenami souboru cen 460 20- . Hloubení nezapažených kabelových rýh strojně._x000d_
</t>
  </si>
  <si>
    <t>460050704</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</si>
  <si>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4</t>
  </si>
  <si>
    <t>1512300339</t>
  </si>
  <si>
    <t xml:space="preserve">Poznámka k souboru cen:_x000d_
1. Ceny hloubení jam v hornině třídy 6 a 7 jsou stanoveny za použití pneumatického kladiva._x000d_
</t>
  </si>
  <si>
    <t>220182021</t>
  </si>
  <si>
    <t>Uložení trubky HDPE do výkopu včetně fixace</t>
  </si>
  <si>
    <t>-133005967</t>
  </si>
  <si>
    <t>34571355</t>
  </si>
  <si>
    <t>trubka elektroinstalační ohebná dvouplášťová korugovaná (chránička) D 94/110mm, HDPE+LDPE</t>
  </si>
  <si>
    <t>1907668691</t>
  </si>
  <si>
    <t>460490014</t>
  </si>
  <si>
    <t>Krytí kabelů, spojek, koncovek a odbočnic kabelů výstražnou fólií z PVC včetně vyrovnání povrchu rýhy, rozvinutí a uložení fólie do rýhy, fólie šířky do 40cm</t>
  </si>
  <si>
    <t>-1021959323</t>
  </si>
  <si>
    <t>460080033</t>
  </si>
  <si>
    <t>Základové konstrukce základ bez bednění do rostlé zeminy z monolitického železobetonu bez výztuže tř. C 16/20</t>
  </si>
  <si>
    <t>1785030253</t>
  </si>
  <si>
    <t>58932571</t>
  </si>
  <si>
    <t>beton C 16/20 X0,XC1 kamenivo frakce 0/16</t>
  </si>
  <si>
    <t>1035013617</t>
  </si>
  <si>
    <t>460510075</t>
  </si>
  <si>
    <t>Kabelové prostupy, kanály a multikanály kabelové prostupy z trub plastových včetně osazení, utěsnění a spárování do rýhy, bez výkopových prací s obetonováním, vnitřního průměru přes 10 do 15 cm</t>
  </si>
  <si>
    <t>-1342047008</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</si>
  <si>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</si>
  <si>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34571351</t>
  </si>
  <si>
    <t>trubka elektroinstalační ohebná dvouplášťová korugovaná (chránička) D 41/50mm, HDPE+LDPE</t>
  </si>
  <si>
    <t>412111046</t>
  </si>
  <si>
    <t>460560063</t>
  </si>
  <si>
    <t>Zásyp kabelových rýh ručně s uložením výkopku ve vrstvách včetně zhutnění a urovnání povrchu šířky 40 cm hloubky 80 cm, v hornině třídy 3</t>
  </si>
  <si>
    <t>338608299</t>
  </si>
  <si>
    <t>460080012</t>
  </si>
  <si>
    <t>Základové konstrukce základ bez bednění do rostlé zeminy z monolitického betonu tř. C 8/10</t>
  </si>
  <si>
    <t>-12333871</t>
  </si>
  <si>
    <t>58931670</t>
  </si>
  <si>
    <t>beton C-/7,5 kamenivo frakce 0/22</t>
  </si>
  <si>
    <t>-894367781</t>
  </si>
  <si>
    <t>460030039</t>
  </si>
  <si>
    <t>Přípravné terénní práce vytrhání dlažby včetně ručního rozebrání, vytřídění, odhozu na hromady nebo naložení na dopravní prostředek a očistění kostek nebo dlaždic z pískového podkladu z dlaždic zámkových, spáry nezalité</t>
  </si>
  <si>
    <t>270656078</t>
  </si>
  <si>
    <t>460650173</t>
  </si>
  <si>
    <t>Vozovky a chodníky očištění vybouraných kostek nebo dlaždic od spojovacího materiálu s původní výplní spár kamenivem, s odklizením a uložením očištěného materiálu na vzdálenost 3 m z kostek mozaikových</t>
  </si>
  <si>
    <t>1433353894</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</si>
  <si>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</si>
  <si>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460650923</t>
  </si>
  <si>
    <t>Vozovky a chodníky vyspravení krytu komunikací kladení dlažby po překopech pro pokládání kabelů, včetně rozprostření, urovnání a zhutnění podkladu a provedení lože z kameniva těženého z kostek kamenných mozaikových</t>
  </si>
  <si>
    <t>-1540553022</t>
  </si>
  <si>
    <t>460680185</t>
  </si>
  <si>
    <t>Prorážení otvorů a ostatní bourací práce vybourání otvoru ve zdivu cihelném plochy přes 0,09 do 0,25 m2 a tloušťky přes 60 do 75 cm</t>
  </si>
  <si>
    <t>2146905193</t>
  </si>
  <si>
    <t xml:space="preserve">Poznámka k souboru cen:_x000d_
1. V cenách -0011 až -0013 nejsou započteny náklady na dodávku tvárnic. Tato dodávka se oceňuje ve specifikaci._x000d_
</t>
  </si>
  <si>
    <t>460270245</t>
  </si>
  <si>
    <t>Pilíře a skříně pro rozvod nn zazdívka otvorů ve zdivu cihlami pálenými plochy přes 0,0225 do 0,09 m2 a tloušťky přes 60 do 75 cm</t>
  </si>
  <si>
    <t>569865534</t>
  </si>
  <si>
    <t xml:space="preserve">Poznámka k souboru cen:_x000d_
1. V cenách -0111 až -0146 a -0151 až -0206 nejsou obsaženy náklady na osazení skříně, tyto se oceňují cenami části A 19 Rozvaděče, rozvodné skříně, desky, svorkovnice – montáž katalogu 21 M._x000d_
</t>
  </si>
  <si>
    <t>460080112</t>
  </si>
  <si>
    <t>Základové konstrukce bourání základu včetně záhozu jámy sypaninou, zhutnění a urovnání betonového</t>
  </si>
  <si>
    <t>-352328368</t>
  </si>
  <si>
    <t>59071004</t>
  </si>
  <si>
    <t>pěna pistolová PUR izolační jednosložková</t>
  </si>
  <si>
    <t>litr</t>
  </si>
  <si>
    <t>-1254988760</t>
  </si>
  <si>
    <t>460620014</t>
  </si>
  <si>
    <t>Úprava terénu provizorní úprava terénu včetně odkopání drobných nerovností a zásypu prohlubní se zhutněním, v hornině třídy 4</t>
  </si>
  <si>
    <t>-106761315</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</si>
  <si>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</si>
  <si>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460600061</t>
  </si>
  <si>
    <t>Přemístění (odvoz) horniny, suti a vybouraných hmot odvoz suti a vybouraných hmot do 1 km</t>
  </si>
  <si>
    <t>-613746549</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</si>
  <si>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</si>
  <si>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03 - VON</t>
  </si>
  <si>
    <t xml:space="preserve">    VRN1 - Průzkumné, geodetické a projektové práce</t>
  </si>
  <si>
    <t>VRN1</t>
  </si>
  <si>
    <t>Průzkumné, geodetické a projektové práce</t>
  </si>
  <si>
    <t>010001000</t>
  </si>
  <si>
    <t>…</t>
  </si>
  <si>
    <t>1024</t>
  </si>
  <si>
    <t>-483598748</t>
  </si>
  <si>
    <t>460010021</t>
  </si>
  <si>
    <t>Vytyčení trasy vedení kabelového (podzemního) v obvodu železniční stanice</t>
  </si>
  <si>
    <t>-1638068125</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</si>
  <si>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</si>
  <si>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020001000</t>
  </si>
  <si>
    <t>Příprava staveniště</t>
  </si>
  <si>
    <t>937642096</t>
  </si>
  <si>
    <t>030001000</t>
  </si>
  <si>
    <t>Zařízení staveniště</t>
  </si>
  <si>
    <t>-1212764557</t>
  </si>
  <si>
    <t>012303000</t>
  </si>
  <si>
    <t>Geodetické práce po výstavbě</t>
  </si>
  <si>
    <t>-1959002998</t>
  </si>
  <si>
    <t>013254000</t>
  </si>
  <si>
    <t>Dokumentace skutečného provedení stavby</t>
  </si>
  <si>
    <t>1110294197</t>
  </si>
  <si>
    <t>070001000</t>
  </si>
  <si>
    <t>Provozní vlivy</t>
  </si>
  <si>
    <t>-1132130200</t>
  </si>
  <si>
    <t>074002000</t>
  </si>
  <si>
    <t>Železniční a městský kolejový provoz</t>
  </si>
  <si>
    <t>325338794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</si>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</sst>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6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8" fillId="0" borderId="0" xfId="0" applyFont="1" applyAlignment="1" applyProtection="1">
      <alignment vertical="center"/>
    </xf>
    <xf numFmtId="0" fontId="28"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8" fillId="0" borderId="0" xfId="0" applyNumberFormat="1" applyFont="1" applyAlignment="1" applyProtection="1">
      <alignment horizontal="righ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33" fillId="2" borderId="20" xfId="0" applyFont="1" applyFill="1" applyBorder="1" applyAlignment="1" applyProtection="1">
      <alignment horizontal="left" vertical="center"/>
      <protection locked="0"/>
    </xf>
    <xf numFmtId="0" fontId="3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0" fontId="8" fillId="0" borderId="21" xfId="0" applyFont="1" applyBorder="1" applyAlignment="1" applyProtection="1">
      <alignment vertical="center"/>
      <protection locked="0"/>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19" fillId="0" borderId="0" xfId="0" applyFont="1" applyAlignment="1" applyProtection="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167" fontId="20" fillId="2" borderId="23" xfId="0" applyNumberFormat="1" applyFont="1" applyFill="1" applyBorder="1" applyAlignment="1" applyProtection="1">
      <alignment vertical="center"/>
      <protection locked="0"/>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styles" Target="styles.xml" /><Relationship Id="rId31" Type="http://schemas.openxmlformats.org/officeDocument/2006/relationships/theme" Target="theme/theme1.xml" /><Relationship Id="rId32" Type="http://schemas.openxmlformats.org/officeDocument/2006/relationships/calcChain" Target="calcChain.xml" /><Relationship Id="rId3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36</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0"/>
    </row>
    <row r="29" s="3" customFormat="1" ht="14.4" customHeight="1">
      <c r="A29" s="3"/>
      <c r="B29" s="45"/>
      <c r="C29" s="46"/>
      <c r="D29" s="31" t="s">
        <v>41</v>
      </c>
      <c r="E29" s="46"/>
      <c r="F29" s="31" t="s">
        <v>42</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43</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44</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45</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46</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47</v>
      </c>
      <c r="E35" s="53"/>
      <c r="F35" s="53"/>
      <c r="G35" s="53"/>
      <c r="H35" s="53"/>
      <c r="I35" s="53"/>
      <c r="J35" s="53"/>
      <c r="K35" s="53"/>
      <c r="L35" s="53"/>
      <c r="M35" s="53"/>
      <c r="N35" s="53"/>
      <c r="O35" s="53"/>
      <c r="P35" s="53"/>
      <c r="Q35" s="53"/>
      <c r="R35" s="53"/>
      <c r="S35" s="53"/>
      <c r="T35" s="54" t="s">
        <v>48</v>
      </c>
      <c r="U35" s="53"/>
      <c r="V35" s="53"/>
      <c r="W35" s="53"/>
      <c r="X35" s="55" t="s">
        <v>49</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VZ65420125</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ŽST Božejovice, oprava SZZ a osvětlení včetně zrušení postradatelného zařízení infrastruktury</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ŽST Božejovice</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11. 3. 2020</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Správa železnic, OŘ Plzeň</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 xml:space="preserve"> </v>
      </c>
      <c r="AN49" s="63"/>
      <c r="AO49" s="63"/>
      <c r="AP49" s="63"/>
      <c r="AQ49" s="39"/>
      <c r="AR49" s="43"/>
      <c r="AS49" s="73" t="s">
        <v>51</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52</v>
      </c>
      <c r="D52" s="86"/>
      <c r="E52" s="86"/>
      <c r="F52" s="86"/>
      <c r="G52" s="86"/>
      <c r="H52" s="87"/>
      <c r="I52" s="88" t="s">
        <v>53</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54</v>
      </c>
      <c r="AH52" s="86"/>
      <c r="AI52" s="86"/>
      <c r="AJ52" s="86"/>
      <c r="AK52" s="86"/>
      <c r="AL52" s="86"/>
      <c r="AM52" s="86"/>
      <c r="AN52" s="88" t="s">
        <v>55</v>
      </c>
      <c r="AO52" s="86"/>
      <c r="AP52" s="86"/>
      <c r="AQ52" s="90" t="s">
        <v>56</v>
      </c>
      <c r="AR52" s="43"/>
      <c r="AS52" s="91" t="s">
        <v>57</v>
      </c>
      <c r="AT52" s="92" t="s">
        <v>58</v>
      </c>
      <c r="AU52" s="92" t="s">
        <v>59</v>
      </c>
      <c r="AV52" s="92" t="s">
        <v>60</v>
      </c>
      <c r="AW52" s="92" t="s">
        <v>61</v>
      </c>
      <c r="AX52" s="92" t="s">
        <v>62</v>
      </c>
      <c r="AY52" s="92" t="s">
        <v>63</v>
      </c>
      <c r="AZ52" s="92" t="s">
        <v>64</v>
      </c>
      <c r="BA52" s="92" t="s">
        <v>65</v>
      </c>
      <c r="BB52" s="92" t="s">
        <v>66</v>
      </c>
      <c r="BC52" s="92" t="s">
        <v>67</v>
      </c>
      <c r="BD52" s="93" t="s">
        <v>68</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69</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ROUND(AG55+AG67+AG89,2)</f>
        <v>0</v>
      </c>
      <c r="AH54" s="100"/>
      <c r="AI54" s="100"/>
      <c r="AJ54" s="100"/>
      <c r="AK54" s="100"/>
      <c r="AL54" s="100"/>
      <c r="AM54" s="100"/>
      <c r="AN54" s="101">
        <f>SUM(AG54,AT54)</f>
        <v>0</v>
      </c>
      <c r="AO54" s="101"/>
      <c r="AP54" s="101"/>
      <c r="AQ54" s="102" t="s">
        <v>19</v>
      </c>
      <c r="AR54" s="103"/>
      <c r="AS54" s="104">
        <f>ROUND(AS55+AS67+AS89,2)</f>
        <v>0</v>
      </c>
      <c r="AT54" s="105">
        <f>ROUND(SUM(AV54:AW54),2)</f>
        <v>0</v>
      </c>
      <c r="AU54" s="106">
        <f>ROUND(AU55+AU67+AU89,5)</f>
        <v>0</v>
      </c>
      <c r="AV54" s="105">
        <f>ROUND(AZ54*L29,2)</f>
        <v>0</v>
      </c>
      <c r="AW54" s="105">
        <f>ROUND(BA54*L30,2)</f>
        <v>0</v>
      </c>
      <c r="AX54" s="105">
        <f>ROUND(BB54*L29,2)</f>
        <v>0</v>
      </c>
      <c r="AY54" s="105">
        <f>ROUND(BC54*L30,2)</f>
        <v>0</v>
      </c>
      <c r="AZ54" s="105">
        <f>ROUND(AZ55+AZ67+AZ89,2)</f>
        <v>0</v>
      </c>
      <c r="BA54" s="105">
        <f>ROUND(BA55+BA67+BA89,2)</f>
        <v>0</v>
      </c>
      <c r="BB54" s="105">
        <f>ROUND(BB55+BB67+BB89,2)</f>
        <v>0</v>
      </c>
      <c r="BC54" s="105">
        <f>ROUND(BC55+BC67+BC89,2)</f>
        <v>0</v>
      </c>
      <c r="BD54" s="107">
        <f>ROUND(BD55+BD67+BD89,2)</f>
        <v>0</v>
      </c>
      <c r="BE54" s="6"/>
      <c r="BS54" s="108" t="s">
        <v>70</v>
      </c>
      <c r="BT54" s="108" t="s">
        <v>71</v>
      </c>
      <c r="BU54" s="109" t="s">
        <v>72</v>
      </c>
      <c r="BV54" s="108" t="s">
        <v>73</v>
      </c>
      <c r="BW54" s="108" t="s">
        <v>5</v>
      </c>
      <c r="BX54" s="108" t="s">
        <v>74</v>
      </c>
      <c r="CL54" s="108" t="s">
        <v>19</v>
      </c>
    </row>
    <row r="55" s="7" customFormat="1" ht="16.5" customHeight="1">
      <c r="A55" s="7"/>
      <c r="B55" s="110"/>
      <c r="C55" s="111"/>
      <c r="D55" s="112" t="s">
        <v>75</v>
      </c>
      <c r="E55" s="112"/>
      <c r="F55" s="112"/>
      <c r="G55" s="112"/>
      <c r="H55" s="112"/>
      <c r="I55" s="113"/>
      <c r="J55" s="112" t="s">
        <v>76</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ROUND(AG56+AG57+AG58+SUM(AG63:AG66),2)</f>
        <v>0</v>
      </c>
      <c r="AH55" s="113"/>
      <c r="AI55" s="113"/>
      <c r="AJ55" s="113"/>
      <c r="AK55" s="113"/>
      <c r="AL55" s="113"/>
      <c r="AM55" s="113"/>
      <c r="AN55" s="115">
        <f>SUM(AG55,AT55)</f>
        <v>0</v>
      </c>
      <c r="AO55" s="113"/>
      <c r="AP55" s="113"/>
      <c r="AQ55" s="116" t="s">
        <v>77</v>
      </c>
      <c r="AR55" s="117"/>
      <c r="AS55" s="118">
        <f>ROUND(AS56+AS57+AS58+SUM(AS63:AS66),2)</f>
        <v>0</v>
      </c>
      <c r="AT55" s="119">
        <f>ROUND(SUM(AV55:AW55),2)</f>
        <v>0</v>
      </c>
      <c r="AU55" s="120">
        <f>ROUND(AU56+AU57+AU58+SUM(AU63:AU66),5)</f>
        <v>0</v>
      </c>
      <c r="AV55" s="119">
        <f>ROUND(AZ55*L29,2)</f>
        <v>0</v>
      </c>
      <c r="AW55" s="119">
        <f>ROUND(BA55*L30,2)</f>
        <v>0</v>
      </c>
      <c r="AX55" s="119">
        <f>ROUND(BB55*L29,2)</f>
        <v>0</v>
      </c>
      <c r="AY55" s="119">
        <f>ROUND(BC55*L30,2)</f>
        <v>0</v>
      </c>
      <c r="AZ55" s="119">
        <f>ROUND(AZ56+AZ57+AZ58+SUM(AZ63:AZ66),2)</f>
        <v>0</v>
      </c>
      <c r="BA55" s="119">
        <f>ROUND(BA56+BA57+BA58+SUM(BA63:BA66),2)</f>
        <v>0</v>
      </c>
      <c r="BB55" s="119">
        <f>ROUND(BB56+BB57+BB58+SUM(BB63:BB66),2)</f>
        <v>0</v>
      </c>
      <c r="BC55" s="119">
        <f>ROUND(BC56+BC57+BC58+SUM(BC63:BC66),2)</f>
        <v>0</v>
      </c>
      <c r="BD55" s="121">
        <f>ROUND(BD56+BD57+BD58+SUM(BD63:BD66),2)</f>
        <v>0</v>
      </c>
      <c r="BE55" s="7"/>
      <c r="BS55" s="122" t="s">
        <v>70</v>
      </c>
      <c r="BT55" s="122" t="s">
        <v>78</v>
      </c>
      <c r="BU55" s="122" t="s">
        <v>72</v>
      </c>
      <c r="BV55" s="122" t="s">
        <v>73</v>
      </c>
      <c r="BW55" s="122" t="s">
        <v>79</v>
      </c>
      <c r="BX55" s="122" t="s">
        <v>5</v>
      </c>
      <c r="CL55" s="122" t="s">
        <v>19</v>
      </c>
      <c r="CM55" s="122" t="s">
        <v>80</v>
      </c>
    </row>
    <row r="56" s="4" customFormat="1" ht="16.5" customHeight="1">
      <c r="A56" s="123" t="s">
        <v>81</v>
      </c>
      <c r="B56" s="62"/>
      <c r="C56" s="124"/>
      <c r="D56" s="124"/>
      <c r="E56" s="125" t="s">
        <v>82</v>
      </c>
      <c r="F56" s="125"/>
      <c r="G56" s="125"/>
      <c r="H56" s="125"/>
      <c r="I56" s="125"/>
      <c r="J56" s="124"/>
      <c r="K56" s="125" t="s">
        <v>83</v>
      </c>
      <c r="L56" s="125"/>
      <c r="M56" s="125"/>
      <c r="N56" s="125"/>
      <c r="O56" s="125"/>
      <c r="P56" s="125"/>
      <c r="Q56" s="125"/>
      <c r="R56" s="125"/>
      <c r="S56" s="125"/>
      <c r="T56" s="125"/>
      <c r="U56" s="125"/>
      <c r="V56" s="125"/>
      <c r="W56" s="125"/>
      <c r="X56" s="125"/>
      <c r="Y56" s="125"/>
      <c r="Z56" s="125"/>
      <c r="AA56" s="125"/>
      <c r="AB56" s="125"/>
      <c r="AC56" s="125"/>
      <c r="AD56" s="125"/>
      <c r="AE56" s="125"/>
      <c r="AF56" s="125"/>
      <c r="AG56" s="126">
        <f>'PS01 - Božejovice kabelizace'!J32</f>
        <v>0</v>
      </c>
      <c r="AH56" s="124"/>
      <c r="AI56" s="124"/>
      <c r="AJ56" s="124"/>
      <c r="AK56" s="124"/>
      <c r="AL56" s="124"/>
      <c r="AM56" s="124"/>
      <c r="AN56" s="126">
        <f>SUM(AG56,AT56)</f>
        <v>0</v>
      </c>
      <c r="AO56" s="124"/>
      <c r="AP56" s="124"/>
      <c r="AQ56" s="127" t="s">
        <v>84</v>
      </c>
      <c r="AR56" s="64"/>
      <c r="AS56" s="128">
        <v>0</v>
      </c>
      <c r="AT56" s="129">
        <f>ROUND(SUM(AV56:AW56),2)</f>
        <v>0</v>
      </c>
      <c r="AU56" s="130">
        <f>'PS01 - Božejovice kabelizace'!P86</f>
        <v>0</v>
      </c>
      <c r="AV56" s="129">
        <f>'PS01 - Božejovice kabelizace'!J35</f>
        <v>0</v>
      </c>
      <c r="AW56" s="129">
        <f>'PS01 - Božejovice kabelizace'!J36</f>
        <v>0</v>
      </c>
      <c r="AX56" s="129">
        <f>'PS01 - Božejovice kabelizace'!J37</f>
        <v>0</v>
      </c>
      <c r="AY56" s="129">
        <f>'PS01 - Božejovice kabelizace'!J38</f>
        <v>0</v>
      </c>
      <c r="AZ56" s="129">
        <f>'PS01 - Božejovice kabelizace'!F35</f>
        <v>0</v>
      </c>
      <c r="BA56" s="129">
        <f>'PS01 - Božejovice kabelizace'!F36</f>
        <v>0</v>
      </c>
      <c r="BB56" s="129">
        <f>'PS01 - Božejovice kabelizace'!F37</f>
        <v>0</v>
      </c>
      <c r="BC56" s="129">
        <f>'PS01 - Božejovice kabelizace'!F38</f>
        <v>0</v>
      </c>
      <c r="BD56" s="131">
        <f>'PS01 - Božejovice kabelizace'!F39</f>
        <v>0</v>
      </c>
      <c r="BE56" s="4"/>
      <c r="BT56" s="132" t="s">
        <v>80</v>
      </c>
      <c r="BV56" s="132" t="s">
        <v>73</v>
      </c>
      <c r="BW56" s="132" t="s">
        <v>85</v>
      </c>
      <c r="BX56" s="132" t="s">
        <v>79</v>
      </c>
      <c r="CL56" s="132" t="s">
        <v>19</v>
      </c>
    </row>
    <row r="57" s="4" customFormat="1" ht="16.5" customHeight="1">
      <c r="A57" s="123" t="s">
        <v>81</v>
      </c>
      <c r="B57" s="62"/>
      <c r="C57" s="124"/>
      <c r="D57" s="124"/>
      <c r="E57" s="125" t="s">
        <v>86</v>
      </c>
      <c r="F57" s="125"/>
      <c r="G57" s="125"/>
      <c r="H57" s="125"/>
      <c r="I57" s="125"/>
      <c r="J57" s="124"/>
      <c r="K57" s="125" t="s">
        <v>87</v>
      </c>
      <c r="L57" s="125"/>
      <c r="M57" s="125"/>
      <c r="N57" s="125"/>
      <c r="O57" s="125"/>
      <c r="P57" s="125"/>
      <c r="Q57" s="125"/>
      <c r="R57" s="125"/>
      <c r="S57" s="125"/>
      <c r="T57" s="125"/>
      <c r="U57" s="125"/>
      <c r="V57" s="125"/>
      <c r="W57" s="125"/>
      <c r="X57" s="125"/>
      <c r="Y57" s="125"/>
      <c r="Z57" s="125"/>
      <c r="AA57" s="125"/>
      <c r="AB57" s="125"/>
      <c r="AC57" s="125"/>
      <c r="AD57" s="125"/>
      <c r="AE57" s="125"/>
      <c r="AF57" s="125"/>
      <c r="AG57" s="126">
        <f>'PS02 - Montáže a dodávky ZZ'!J32</f>
        <v>0</v>
      </c>
      <c r="AH57" s="124"/>
      <c r="AI57" s="124"/>
      <c r="AJ57" s="124"/>
      <c r="AK57" s="124"/>
      <c r="AL57" s="124"/>
      <c r="AM57" s="124"/>
      <c r="AN57" s="126">
        <f>SUM(AG57,AT57)</f>
        <v>0</v>
      </c>
      <c r="AO57" s="124"/>
      <c r="AP57" s="124"/>
      <c r="AQ57" s="127" t="s">
        <v>84</v>
      </c>
      <c r="AR57" s="64"/>
      <c r="AS57" s="128">
        <v>0</v>
      </c>
      <c r="AT57" s="129">
        <f>ROUND(SUM(AV57:AW57),2)</f>
        <v>0</v>
      </c>
      <c r="AU57" s="130">
        <f>'PS02 - Montáže a dodávky ZZ'!P93</f>
        <v>0</v>
      </c>
      <c r="AV57" s="129">
        <f>'PS02 - Montáže a dodávky ZZ'!J35</f>
        <v>0</v>
      </c>
      <c r="AW57" s="129">
        <f>'PS02 - Montáže a dodávky ZZ'!J36</f>
        <v>0</v>
      </c>
      <c r="AX57" s="129">
        <f>'PS02 - Montáže a dodávky ZZ'!J37</f>
        <v>0</v>
      </c>
      <c r="AY57" s="129">
        <f>'PS02 - Montáže a dodávky ZZ'!J38</f>
        <v>0</v>
      </c>
      <c r="AZ57" s="129">
        <f>'PS02 - Montáže a dodávky ZZ'!F35</f>
        <v>0</v>
      </c>
      <c r="BA57" s="129">
        <f>'PS02 - Montáže a dodávky ZZ'!F36</f>
        <v>0</v>
      </c>
      <c r="BB57" s="129">
        <f>'PS02 - Montáže a dodávky ZZ'!F37</f>
        <v>0</v>
      </c>
      <c r="BC57" s="129">
        <f>'PS02 - Montáže a dodávky ZZ'!F38</f>
        <v>0</v>
      </c>
      <c r="BD57" s="131">
        <f>'PS02 - Montáže a dodávky ZZ'!F39</f>
        <v>0</v>
      </c>
      <c r="BE57" s="4"/>
      <c r="BT57" s="132" t="s">
        <v>80</v>
      </c>
      <c r="BV57" s="132" t="s">
        <v>73</v>
      </c>
      <c r="BW57" s="132" t="s">
        <v>88</v>
      </c>
      <c r="BX57" s="132" t="s">
        <v>79</v>
      </c>
      <c r="CL57" s="132" t="s">
        <v>19</v>
      </c>
    </row>
    <row r="58" s="4" customFormat="1" ht="16.5" customHeight="1">
      <c r="A58" s="4"/>
      <c r="B58" s="62"/>
      <c r="C58" s="124"/>
      <c r="D58" s="124"/>
      <c r="E58" s="125" t="s">
        <v>89</v>
      </c>
      <c r="F58" s="125"/>
      <c r="G58" s="125"/>
      <c r="H58" s="125"/>
      <c r="I58" s="125"/>
      <c r="J58" s="124"/>
      <c r="K58" s="125" t="s">
        <v>90</v>
      </c>
      <c r="L58" s="125"/>
      <c r="M58" s="125"/>
      <c r="N58" s="125"/>
      <c r="O58" s="125"/>
      <c r="P58" s="125"/>
      <c r="Q58" s="125"/>
      <c r="R58" s="125"/>
      <c r="S58" s="125"/>
      <c r="T58" s="125"/>
      <c r="U58" s="125"/>
      <c r="V58" s="125"/>
      <c r="W58" s="125"/>
      <c r="X58" s="125"/>
      <c r="Y58" s="125"/>
      <c r="Z58" s="125"/>
      <c r="AA58" s="125"/>
      <c r="AB58" s="125"/>
      <c r="AC58" s="125"/>
      <c r="AD58" s="125"/>
      <c r="AE58" s="125"/>
      <c r="AF58" s="125"/>
      <c r="AG58" s="133">
        <f>ROUND(SUM(AG59:AG62),2)</f>
        <v>0</v>
      </c>
      <c r="AH58" s="124"/>
      <c r="AI58" s="124"/>
      <c r="AJ58" s="124"/>
      <c r="AK58" s="124"/>
      <c r="AL58" s="124"/>
      <c r="AM58" s="124"/>
      <c r="AN58" s="126">
        <f>SUM(AG58,AT58)</f>
        <v>0</v>
      </c>
      <c r="AO58" s="124"/>
      <c r="AP58" s="124"/>
      <c r="AQ58" s="127" t="s">
        <v>84</v>
      </c>
      <c r="AR58" s="64"/>
      <c r="AS58" s="128">
        <f>ROUND(SUM(AS59:AS62),2)</f>
        <v>0</v>
      </c>
      <c r="AT58" s="129">
        <f>ROUND(SUM(AV58:AW58),2)</f>
        <v>0</v>
      </c>
      <c r="AU58" s="130">
        <f>ROUND(SUM(AU59:AU62),5)</f>
        <v>0</v>
      </c>
      <c r="AV58" s="129">
        <f>ROUND(AZ58*L29,2)</f>
        <v>0</v>
      </c>
      <c r="AW58" s="129">
        <f>ROUND(BA58*L30,2)</f>
        <v>0</v>
      </c>
      <c r="AX58" s="129">
        <f>ROUND(BB58*L29,2)</f>
        <v>0</v>
      </c>
      <c r="AY58" s="129">
        <f>ROUND(BC58*L30,2)</f>
        <v>0</v>
      </c>
      <c r="AZ58" s="129">
        <f>ROUND(SUM(AZ59:AZ62),2)</f>
        <v>0</v>
      </c>
      <c r="BA58" s="129">
        <f>ROUND(SUM(BA59:BA62),2)</f>
        <v>0</v>
      </c>
      <c r="BB58" s="129">
        <f>ROUND(SUM(BB59:BB62),2)</f>
        <v>0</v>
      </c>
      <c r="BC58" s="129">
        <f>ROUND(SUM(BC59:BC62),2)</f>
        <v>0</v>
      </c>
      <c r="BD58" s="131">
        <f>ROUND(SUM(BD59:BD62),2)</f>
        <v>0</v>
      </c>
      <c r="BE58" s="4"/>
      <c r="BS58" s="132" t="s">
        <v>70</v>
      </c>
      <c r="BT58" s="132" t="s">
        <v>80</v>
      </c>
      <c r="BU58" s="132" t="s">
        <v>72</v>
      </c>
      <c r="BV58" s="132" t="s">
        <v>73</v>
      </c>
      <c r="BW58" s="132" t="s">
        <v>91</v>
      </c>
      <c r="BX58" s="132" t="s">
        <v>79</v>
      </c>
      <c r="CL58" s="132" t="s">
        <v>19</v>
      </c>
    </row>
    <row r="59" s="4" customFormat="1" ht="16.5" customHeight="1">
      <c r="A59" s="123" t="s">
        <v>81</v>
      </c>
      <c r="B59" s="62"/>
      <c r="C59" s="124"/>
      <c r="D59" s="124"/>
      <c r="E59" s="124"/>
      <c r="F59" s="125" t="s">
        <v>75</v>
      </c>
      <c r="G59" s="125"/>
      <c r="H59" s="125"/>
      <c r="I59" s="125"/>
      <c r="J59" s="125"/>
      <c r="K59" s="124"/>
      <c r="L59" s="125" t="s">
        <v>92</v>
      </c>
      <c r="M59" s="125"/>
      <c r="N59" s="125"/>
      <c r="O59" s="125"/>
      <c r="P59" s="125"/>
      <c r="Q59" s="125"/>
      <c r="R59" s="125"/>
      <c r="S59" s="125"/>
      <c r="T59" s="125"/>
      <c r="U59" s="125"/>
      <c r="V59" s="125"/>
      <c r="W59" s="125"/>
      <c r="X59" s="125"/>
      <c r="Y59" s="125"/>
      <c r="Z59" s="125"/>
      <c r="AA59" s="125"/>
      <c r="AB59" s="125"/>
      <c r="AC59" s="125"/>
      <c r="AD59" s="125"/>
      <c r="AE59" s="125"/>
      <c r="AF59" s="125"/>
      <c r="AG59" s="126">
        <f>'01 - Přestavníky'!J34</f>
        <v>0</v>
      </c>
      <c r="AH59" s="124"/>
      <c r="AI59" s="124"/>
      <c r="AJ59" s="124"/>
      <c r="AK59" s="124"/>
      <c r="AL59" s="124"/>
      <c r="AM59" s="124"/>
      <c r="AN59" s="126">
        <f>SUM(AG59,AT59)</f>
        <v>0</v>
      </c>
      <c r="AO59" s="124"/>
      <c r="AP59" s="124"/>
      <c r="AQ59" s="127" t="s">
        <v>84</v>
      </c>
      <c r="AR59" s="64"/>
      <c r="AS59" s="128">
        <v>0</v>
      </c>
      <c r="AT59" s="129">
        <f>ROUND(SUM(AV59:AW59),2)</f>
        <v>0</v>
      </c>
      <c r="AU59" s="130">
        <f>'01 - Přestavníky'!P92</f>
        <v>0</v>
      </c>
      <c r="AV59" s="129">
        <f>'01 - Přestavníky'!J37</f>
        <v>0</v>
      </c>
      <c r="AW59" s="129">
        <f>'01 - Přestavníky'!J38</f>
        <v>0</v>
      </c>
      <c r="AX59" s="129">
        <f>'01 - Přestavníky'!J39</f>
        <v>0</v>
      </c>
      <c r="AY59" s="129">
        <f>'01 - Přestavníky'!J40</f>
        <v>0</v>
      </c>
      <c r="AZ59" s="129">
        <f>'01 - Přestavníky'!F37</f>
        <v>0</v>
      </c>
      <c r="BA59" s="129">
        <f>'01 - Přestavníky'!F38</f>
        <v>0</v>
      </c>
      <c r="BB59" s="129">
        <f>'01 - Přestavníky'!F39</f>
        <v>0</v>
      </c>
      <c r="BC59" s="129">
        <f>'01 - Přestavníky'!F40</f>
        <v>0</v>
      </c>
      <c r="BD59" s="131">
        <f>'01 - Přestavníky'!F41</f>
        <v>0</v>
      </c>
      <c r="BE59" s="4"/>
      <c r="BT59" s="132" t="s">
        <v>93</v>
      </c>
      <c r="BV59" s="132" t="s">
        <v>73</v>
      </c>
      <c r="BW59" s="132" t="s">
        <v>94</v>
      </c>
      <c r="BX59" s="132" t="s">
        <v>91</v>
      </c>
      <c r="CL59" s="132" t="s">
        <v>19</v>
      </c>
    </row>
    <row r="60" s="4" customFormat="1" ht="16.5" customHeight="1">
      <c r="A60" s="123" t="s">
        <v>81</v>
      </c>
      <c r="B60" s="62"/>
      <c r="C60" s="124"/>
      <c r="D60" s="124"/>
      <c r="E60" s="124"/>
      <c r="F60" s="125" t="s">
        <v>95</v>
      </c>
      <c r="G60" s="125"/>
      <c r="H60" s="125"/>
      <c r="I60" s="125"/>
      <c r="J60" s="125"/>
      <c r="K60" s="124"/>
      <c r="L60" s="125" t="s">
        <v>96</v>
      </c>
      <c r="M60" s="125"/>
      <c r="N60" s="125"/>
      <c r="O60" s="125"/>
      <c r="P60" s="125"/>
      <c r="Q60" s="125"/>
      <c r="R60" s="125"/>
      <c r="S60" s="125"/>
      <c r="T60" s="125"/>
      <c r="U60" s="125"/>
      <c r="V60" s="125"/>
      <c r="W60" s="125"/>
      <c r="X60" s="125"/>
      <c r="Y60" s="125"/>
      <c r="Z60" s="125"/>
      <c r="AA60" s="125"/>
      <c r="AB60" s="125"/>
      <c r="AC60" s="125"/>
      <c r="AD60" s="125"/>
      <c r="AE60" s="125"/>
      <c r="AF60" s="125"/>
      <c r="AG60" s="126">
        <f>'02 - Návěstidla'!J34</f>
        <v>0</v>
      </c>
      <c r="AH60" s="124"/>
      <c r="AI60" s="124"/>
      <c r="AJ60" s="124"/>
      <c r="AK60" s="124"/>
      <c r="AL60" s="124"/>
      <c r="AM60" s="124"/>
      <c r="AN60" s="126">
        <f>SUM(AG60,AT60)</f>
        <v>0</v>
      </c>
      <c r="AO60" s="124"/>
      <c r="AP60" s="124"/>
      <c r="AQ60" s="127" t="s">
        <v>84</v>
      </c>
      <c r="AR60" s="64"/>
      <c r="AS60" s="128">
        <v>0</v>
      </c>
      <c r="AT60" s="129">
        <f>ROUND(SUM(AV60:AW60),2)</f>
        <v>0</v>
      </c>
      <c r="AU60" s="130">
        <f>'02 - Návěstidla'!P92</f>
        <v>0</v>
      </c>
      <c r="AV60" s="129">
        <f>'02 - Návěstidla'!J37</f>
        <v>0</v>
      </c>
      <c r="AW60" s="129">
        <f>'02 - Návěstidla'!J38</f>
        <v>0</v>
      </c>
      <c r="AX60" s="129">
        <f>'02 - Návěstidla'!J39</f>
        <v>0</v>
      </c>
      <c r="AY60" s="129">
        <f>'02 - Návěstidla'!J40</f>
        <v>0</v>
      </c>
      <c r="AZ60" s="129">
        <f>'02 - Návěstidla'!F37</f>
        <v>0</v>
      </c>
      <c r="BA60" s="129">
        <f>'02 - Návěstidla'!F38</f>
        <v>0</v>
      </c>
      <c r="BB60" s="129">
        <f>'02 - Návěstidla'!F39</f>
        <v>0</v>
      </c>
      <c r="BC60" s="129">
        <f>'02 - Návěstidla'!F40</f>
        <v>0</v>
      </c>
      <c r="BD60" s="131">
        <f>'02 - Návěstidla'!F41</f>
        <v>0</v>
      </c>
      <c r="BE60" s="4"/>
      <c r="BT60" s="132" t="s">
        <v>93</v>
      </c>
      <c r="BV60" s="132" t="s">
        <v>73</v>
      </c>
      <c r="BW60" s="132" t="s">
        <v>97</v>
      </c>
      <c r="BX60" s="132" t="s">
        <v>91</v>
      </c>
      <c r="CL60" s="132" t="s">
        <v>19</v>
      </c>
    </row>
    <row r="61" s="4" customFormat="1" ht="16.5" customHeight="1">
      <c r="A61" s="123" t="s">
        <v>81</v>
      </c>
      <c r="B61" s="62"/>
      <c r="C61" s="124"/>
      <c r="D61" s="124"/>
      <c r="E61" s="124"/>
      <c r="F61" s="125" t="s">
        <v>98</v>
      </c>
      <c r="G61" s="125"/>
      <c r="H61" s="125"/>
      <c r="I61" s="125"/>
      <c r="J61" s="125"/>
      <c r="K61" s="124"/>
      <c r="L61" s="125" t="s">
        <v>99</v>
      </c>
      <c r="M61" s="125"/>
      <c r="N61" s="125"/>
      <c r="O61" s="125"/>
      <c r="P61" s="125"/>
      <c r="Q61" s="125"/>
      <c r="R61" s="125"/>
      <c r="S61" s="125"/>
      <c r="T61" s="125"/>
      <c r="U61" s="125"/>
      <c r="V61" s="125"/>
      <c r="W61" s="125"/>
      <c r="X61" s="125"/>
      <c r="Y61" s="125"/>
      <c r="Z61" s="125"/>
      <c r="AA61" s="125"/>
      <c r="AB61" s="125"/>
      <c r="AC61" s="125"/>
      <c r="AD61" s="125"/>
      <c r="AE61" s="125"/>
      <c r="AF61" s="125"/>
      <c r="AG61" s="126">
        <f>'03 - Upozorňovadla'!J34</f>
        <v>0</v>
      </c>
      <c r="AH61" s="124"/>
      <c r="AI61" s="124"/>
      <c r="AJ61" s="124"/>
      <c r="AK61" s="124"/>
      <c r="AL61" s="124"/>
      <c r="AM61" s="124"/>
      <c r="AN61" s="126">
        <f>SUM(AG61,AT61)</f>
        <v>0</v>
      </c>
      <c r="AO61" s="124"/>
      <c r="AP61" s="124"/>
      <c r="AQ61" s="127" t="s">
        <v>84</v>
      </c>
      <c r="AR61" s="64"/>
      <c r="AS61" s="128">
        <v>0</v>
      </c>
      <c r="AT61" s="129">
        <f>ROUND(SUM(AV61:AW61),2)</f>
        <v>0</v>
      </c>
      <c r="AU61" s="130">
        <f>'03 - Upozorňovadla'!P92</f>
        <v>0</v>
      </c>
      <c r="AV61" s="129">
        <f>'03 - Upozorňovadla'!J37</f>
        <v>0</v>
      </c>
      <c r="AW61" s="129">
        <f>'03 - Upozorňovadla'!J38</f>
        <v>0</v>
      </c>
      <c r="AX61" s="129">
        <f>'03 - Upozorňovadla'!J39</f>
        <v>0</v>
      </c>
      <c r="AY61" s="129">
        <f>'03 - Upozorňovadla'!J40</f>
        <v>0</v>
      </c>
      <c r="AZ61" s="129">
        <f>'03 - Upozorňovadla'!F37</f>
        <v>0</v>
      </c>
      <c r="BA61" s="129">
        <f>'03 - Upozorňovadla'!F38</f>
        <v>0</v>
      </c>
      <c r="BB61" s="129">
        <f>'03 - Upozorňovadla'!F39</f>
        <v>0</v>
      </c>
      <c r="BC61" s="129">
        <f>'03 - Upozorňovadla'!F40</f>
        <v>0</v>
      </c>
      <c r="BD61" s="131">
        <f>'03 - Upozorňovadla'!F41</f>
        <v>0</v>
      </c>
      <c r="BE61" s="4"/>
      <c r="BT61" s="132" t="s">
        <v>93</v>
      </c>
      <c r="BV61" s="132" t="s">
        <v>73</v>
      </c>
      <c r="BW61" s="132" t="s">
        <v>100</v>
      </c>
      <c r="BX61" s="132" t="s">
        <v>91</v>
      </c>
      <c r="CL61" s="132" t="s">
        <v>19</v>
      </c>
    </row>
    <row r="62" s="4" customFormat="1" ht="16.5" customHeight="1">
      <c r="A62" s="123" t="s">
        <v>81</v>
      </c>
      <c r="B62" s="62"/>
      <c r="C62" s="124"/>
      <c r="D62" s="124"/>
      <c r="E62" s="124"/>
      <c r="F62" s="125" t="s">
        <v>101</v>
      </c>
      <c r="G62" s="125"/>
      <c r="H62" s="125"/>
      <c r="I62" s="125"/>
      <c r="J62" s="125"/>
      <c r="K62" s="124"/>
      <c r="L62" s="125" t="s">
        <v>102</v>
      </c>
      <c r="M62" s="125"/>
      <c r="N62" s="125"/>
      <c r="O62" s="125"/>
      <c r="P62" s="125"/>
      <c r="Q62" s="125"/>
      <c r="R62" s="125"/>
      <c r="S62" s="125"/>
      <c r="T62" s="125"/>
      <c r="U62" s="125"/>
      <c r="V62" s="125"/>
      <c r="W62" s="125"/>
      <c r="X62" s="125"/>
      <c r="Y62" s="125"/>
      <c r="Z62" s="125"/>
      <c r="AA62" s="125"/>
      <c r="AB62" s="125"/>
      <c r="AC62" s="125"/>
      <c r="AD62" s="125"/>
      <c r="AE62" s="125"/>
      <c r="AF62" s="125"/>
      <c r="AG62" s="126">
        <f>'04 - Výstražníky'!J34</f>
        <v>0</v>
      </c>
      <c r="AH62" s="124"/>
      <c r="AI62" s="124"/>
      <c r="AJ62" s="124"/>
      <c r="AK62" s="124"/>
      <c r="AL62" s="124"/>
      <c r="AM62" s="124"/>
      <c r="AN62" s="126">
        <f>SUM(AG62,AT62)</f>
        <v>0</v>
      </c>
      <c r="AO62" s="124"/>
      <c r="AP62" s="124"/>
      <c r="AQ62" s="127" t="s">
        <v>84</v>
      </c>
      <c r="AR62" s="64"/>
      <c r="AS62" s="128">
        <v>0</v>
      </c>
      <c r="AT62" s="129">
        <f>ROUND(SUM(AV62:AW62),2)</f>
        <v>0</v>
      </c>
      <c r="AU62" s="130">
        <f>'04 - Výstražníky'!P92</f>
        <v>0</v>
      </c>
      <c r="AV62" s="129">
        <f>'04 - Výstražníky'!J37</f>
        <v>0</v>
      </c>
      <c r="AW62" s="129">
        <f>'04 - Výstražníky'!J38</f>
        <v>0</v>
      </c>
      <c r="AX62" s="129">
        <f>'04 - Výstražníky'!J39</f>
        <v>0</v>
      </c>
      <c r="AY62" s="129">
        <f>'04 - Výstražníky'!J40</f>
        <v>0</v>
      </c>
      <c r="AZ62" s="129">
        <f>'04 - Výstražníky'!F37</f>
        <v>0</v>
      </c>
      <c r="BA62" s="129">
        <f>'04 - Výstražníky'!F38</f>
        <v>0</v>
      </c>
      <c r="BB62" s="129">
        <f>'04 - Výstražníky'!F39</f>
        <v>0</v>
      </c>
      <c r="BC62" s="129">
        <f>'04 - Výstražníky'!F40</f>
        <v>0</v>
      </c>
      <c r="BD62" s="131">
        <f>'04 - Výstražníky'!F41</f>
        <v>0</v>
      </c>
      <c r="BE62" s="4"/>
      <c r="BT62" s="132" t="s">
        <v>93</v>
      </c>
      <c r="BV62" s="132" t="s">
        <v>73</v>
      </c>
      <c r="BW62" s="132" t="s">
        <v>103</v>
      </c>
      <c r="BX62" s="132" t="s">
        <v>91</v>
      </c>
      <c r="CL62" s="132" t="s">
        <v>19</v>
      </c>
    </row>
    <row r="63" s="4" customFormat="1" ht="16.5" customHeight="1">
      <c r="A63" s="123" t="s">
        <v>81</v>
      </c>
      <c r="B63" s="62"/>
      <c r="C63" s="124"/>
      <c r="D63" s="124"/>
      <c r="E63" s="125" t="s">
        <v>104</v>
      </c>
      <c r="F63" s="125"/>
      <c r="G63" s="125"/>
      <c r="H63" s="125"/>
      <c r="I63" s="125"/>
      <c r="J63" s="124"/>
      <c r="K63" s="125" t="s">
        <v>105</v>
      </c>
      <c r="L63" s="125"/>
      <c r="M63" s="125"/>
      <c r="N63" s="125"/>
      <c r="O63" s="125"/>
      <c r="P63" s="125"/>
      <c r="Q63" s="125"/>
      <c r="R63" s="125"/>
      <c r="S63" s="125"/>
      <c r="T63" s="125"/>
      <c r="U63" s="125"/>
      <c r="V63" s="125"/>
      <c r="W63" s="125"/>
      <c r="X63" s="125"/>
      <c r="Y63" s="125"/>
      <c r="Z63" s="125"/>
      <c r="AA63" s="125"/>
      <c r="AB63" s="125"/>
      <c r="AC63" s="125"/>
      <c r="AD63" s="125"/>
      <c r="AE63" s="125"/>
      <c r="AF63" s="125"/>
      <c r="AG63" s="126">
        <f>'PS04 - Demontáže'!J32</f>
        <v>0</v>
      </c>
      <c r="AH63" s="124"/>
      <c r="AI63" s="124"/>
      <c r="AJ63" s="124"/>
      <c r="AK63" s="124"/>
      <c r="AL63" s="124"/>
      <c r="AM63" s="124"/>
      <c r="AN63" s="126">
        <f>SUM(AG63,AT63)</f>
        <v>0</v>
      </c>
      <c r="AO63" s="124"/>
      <c r="AP63" s="124"/>
      <c r="AQ63" s="127" t="s">
        <v>84</v>
      </c>
      <c r="AR63" s="64"/>
      <c r="AS63" s="128">
        <v>0</v>
      </c>
      <c r="AT63" s="129">
        <f>ROUND(SUM(AV63:AW63),2)</f>
        <v>0</v>
      </c>
      <c r="AU63" s="130">
        <f>'PS04 - Demontáže'!P86</f>
        <v>0</v>
      </c>
      <c r="AV63" s="129">
        <f>'PS04 - Demontáže'!J35</f>
        <v>0</v>
      </c>
      <c r="AW63" s="129">
        <f>'PS04 - Demontáže'!J36</f>
        <v>0</v>
      </c>
      <c r="AX63" s="129">
        <f>'PS04 - Demontáže'!J37</f>
        <v>0</v>
      </c>
      <c r="AY63" s="129">
        <f>'PS04 - Demontáže'!J38</f>
        <v>0</v>
      </c>
      <c r="AZ63" s="129">
        <f>'PS04 - Demontáže'!F35</f>
        <v>0</v>
      </c>
      <c r="BA63" s="129">
        <f>'PS04 - Demontáže'!F36</f>
        <v>0</v>
      </c>
      <c r="BB63" s="129">
        <f>'PS04 - Demontáže'!F37</f>
        <v>0</v>
      </c>
      <c r="BC63" s="129">
        <f>'PS04 - Demontáže'!F38</f>
        <v>0</v>
      </c>
      <c r="BD63" s="131">
        <f>'PS04 - Demontáže'!F39</f>
        <v>0</v>
      </c>
      <c r="BE63" s="4"/>
      <c r="BT63" s="132" t="s">
        <v>80</v>
      </c>
      <c r="BV63" s="132" t="s">
        <v>73</v>
      </c>
      <c r="BW63" s="132" t="s">
        <v>106</v>
      </c>
      <c r="BX63" s="132" t="s">
        <v>79</v>
      </c>
      <c r="CL63" s="132" t="s">
        <v>19</v>
      </c>
    </row>
    <row r="64" s="4" customFormat="1" ht="16.5" customHeight="1">
      <c r="A64" s="123" t="s">
        <v>81</v>
      </c>
      <c r="B64" s="62"/>
      <c r="C64" s="124"/>
      <c r="D64" s="124"/>
      <c r="E64" s="125" t="s">
        <v>107</v>
      </c>
      <c r="F64" s="125"/>
      <c r="G64" s="125"/>
      <c r="H64" s="125"/>
      <c r="I64" s="125"/>
      <c r="J64" s="124"/>
      <c r="K64" s="125" t="s">
        <v>108</v>
      </c>
      <c r="L64" s="125"/>
      <c r="M64" s="125"/>
      <c r="N64" s="125"/>
      <c r="O64" s="125"/>
      <c r="P64" s="125"/>
      <c r="Q64" s="125"/>
      <c r="R64" s="125"/>
      <c r="S64" s="125"/>
      <c r="T64" s="125"/>
      <c r="U64" s="125"/>
      <c r="V64" s="125"/>
      <c r="W64" s="125"/>
      <c r="X64" s="125"/>
      <c r="Y64" s="125"/>
      <c r="Z64" s="125"/>
      <c r="AA64" s="125"/>
      <c r="AB64" s="125"/>
      <c r="AC64" s="125"/>
      <c r="AD64" s="125"/>
      <c r="AE64" s="125"/>
      <c r="AF64" s="125"/>
      <c r="AG64" s="126">
        <f>'SO01 - Reléová místnost'!J32</f>
        <v>0</v>
      </c>
      <c r="AH64" s="124"/>
      <c r="AI64" s="124"/>
      <c r="AJ64" s="124"/>
      <c r="AK64" s="124"/>
      <c r="AL64" s="124"/>
      <c r="AM64" s="124"/>
      <c r="AN64" s="126">
        <f>SUM(AG64,AT64)</f>
        <v>0</v>
      </c>
      <c r="AO64" s="124"/>
      <c r="AP64" s="124"/>
      <c r="AQ64" s="127" t="s">
        <v>84</v>
      </c>
      <c r="AR64" s="64"/>
      <c r="AS64" s="128">
        <v>0</v>
      </c>
      <c r="AT64" s="129">
        <f>ROUND(SUM(AV64:AW64),2)</f>
        <v>0</v>
      </c>
      <c r="AU64" s="130">
        <f>'SO01 - Reléová místnost'!P88</f>
        <v>0</v>
      </c>
      <c r="AV64" s="129">
        <f>'SO01 - Reléová místnost'!J35</f>
        <v>0</v>
      </c>
      <c r="AW64" s="129">
        <f>'SO01 - Reléová místnost'!J36</f>
        <v>0</v>
      </c>
      <c r="AX64" s="129">
        <f>'SO01 - Reléová místnost'!J37</f>
        <v>0</v>
      </c>
      <c r="AY64" s="129">
        <f>'SO01 - Reléová místnost'!J38</f>
        <v>0</v>
      </c>
      <c r="AZ64" s="129">
        <f>'SO01 - Reléová místnost'!F35</f>
        <v>0</v>
      </c>
      <c r="BA64" s="129">
        <f>'SO01 - Reléová místnost'!F36</f>
        <v>0</v>
      </c>
      <c r="BB64" s="129">
        <f>'SO01 - Reléová místnost'!F37</f>
        <v>0</v>
      </c>
      <c r="BC64" s="129">
        <f>'SO01 - Reléová místnost'!F38</f>
        <v>0</v>
      </c>
      <c r="BD64" s="131">
        <f>'SO01 - Reléová místnost'!F39</f>
        <v>0</v>
      </c>
      <c r="BE64" s="4"/>
      <c r="BT64" s="132" t="s">
        <v>80</v>
      </c>
      <c r="BV64" s="132" t="s">
        <v>73</v>
      </c>
      <c r="BW64" s="132" t="s">
        <v>109</v>
      </c>
      <c r="BX64" s="132" t="s">
        <v>79</v>
      </c>
      <c r="CL64" s="132" t="s">
        <v>19</v>
      </c>
    </row>
    <row r="65" s="4" customFormat="1" ht="16.5" customHeight="1">
      <c r="A65" s="123" t="s">
        <v>81</v>
      </c>
      <c r="B65" s="62"/>
      <c r="C65" s="124"/>
      <c r="D65" s="124"/>
      <c r="E65" s="125" t="s">
        <v>110</v>
      </c>
      <c r="F65" s="125"/>
      <c r="G65" s="125"/>
      <c r="H65" s="125"/>
      <c r="I65" s="125"/>
      <c r="J65" s="124"/>
      <c r="K65" s="125" t="s">
        <v>111</v>
      </c>
      <c r="L65" s="125"/>
      <c r="M65" s="125"/>
      <c r="N65" s="125"/>
      <c r="O65" s="125"/>
      <c r="P65" s="125"/>
      <c r="Q65" s="125"/>
      <c r="R65" s="125"/>
      <c r="S65" s="125"/>
      <c r="T65" s="125"/>
      <c r="U65" s="125"/>
      <c r="V65" s="125"/>
      <c r="W65" s="125"/>
      <c r="X65" s="125"/>
      <c r="Y65" s="125"/>
      <c r="Z65" s="125"/>
      <c r="AA65" s="125"/>
      <c r="AB65" s="125"/>
      <c r="AC65" s="125"/>
      <c r="AD65" s="125"/>
      <c r="AE65" s="125"/>
      <c r="AF65" s="125"/>
      <c r="AG65" s="126">
        <f>'SO02 - Zemní práce'!J32</f>
        <v>0</v>
      </c>
      <c r="AH65" s="124"/>
      <c r="AI65" s="124"/>
      <c r="AJ65" s="124"/>
      <c r="AK65" s="124"/>
      <c r="AL65" s="124"/>
      <c r="AM65" s="124"/>
      <c r="AN65" s="126">
        <f>SUM(AG65,AT65)</f>
        <v>0</v>
      </c>
      <c r="AO65" s="124"/>
      <c r="AP65" s="124"/>
      <c r="AQ65" s="127" t="s">
        <v>84</v>
      </c>
      <c r="AR65" s="64"/>
      <c r="AS65" s="128">
        <v>0</v>
      </c>
      <c r="AT65" s="129">
        <f>ROUND(SUM(AV65:AW65),2)</f>
        <v>0</v>
      </c>
      <c r="AU65" s="130">
        <f>'SO02 - Zemní práce'!P87</f>
        <v>0</v>
      </c>
      <c r="AV65" s="129">
        <f>'SO02 - Zemní práce'!J35</f>
        <v>0</v>
      </c>
      <c r="AW65" s="129">
        <f>'SO02 - Zemní práce'!J36</f>
        <v>0</v>
      </c>
      <c r="AX65" s="129">
        <f>'SO02 - Zemní práce'!J37</f>
        <v>0</v>
      </c>
      <c r="AY65" s="129">
        <f>'SO02 - Zemní práce'!J38</f>
        <v>0</v>
      </c>
      <c r="AZ65" s="129">
        <f>'SO02 - Zemní práce'!F35</f>
        <v>0</v>
      </c>
      <c r="BA65" s="129">
        <f>'SO02 - Zemní práce'!F36</f>
        <v>0</v>
      </c>
      <c r="BB65" s="129">
        <f>'SO02 - Zemní práce'!F37</f>
        <v>0</v>
      </c>
      <c r="BC65" s="129">
        <f>'SO02 - Zemní práce'!F38</f>
        <v>0</v>
      </c>
      <c r="BD65" s="131">
        <f>'SO02 - Zemní práce'!F39</f>
        <v>0</v>
      </c>
      <c r="BE65" s="4"/>
      <c r="BT65" s="132" t="s">
        <v>80</v>
      </c>
      <c r="BV65" s="132" t="s">
        <v>73</v>
      </c>
      <c r="BW65" s="132" t="s">
        <v>112</v>
      </c>
      <c r="BX65" s="132" t="s">
        <v>79</v>
      </c>
      <c r="CL65" s="132" t="s">
        <v>19</v>
      </c>
    </row>
    <row r="66" s="4" customFormat="1" ht="16.5" customHeight="1">
      <c r="A66" s="123" t="s">
        <v>81</v>
      </c>
      <c r="B66" s="62"/>
      <c r="C66" s="124"/>
      <c r="D66" s="124"/>
      <c r="E66" s="125" t="s">
        <v>113</v>
      </c>
      <c r="F66" s="125"/>
      <c r="G66" s="125"/>
      <c r="H66" s="125"/>
      <c r="I66" s="125"/>
      <c r="J66" s="124"/>
      <c r="K66" s="125" t="s">
        <v>114</v>
      </c>
      <c r="L66" s="125"/>
      <c r="M66" s="125"/>
      <c r="N66" s="125"/>
      <c r="O66" s="125"/>
      <c r="P66" s="125"/>
      <c r="Q66" s="125"/>
      <c r="R66" s="125"/>
      <c r="S66" s="125"/>
      <c r="T66" s="125"/>
      <c r="U66" s="125"/>
      <c r="V66" s="125"/>
      <c r="W66" s="125"/>
      <c r="X66" s="125"/>
      <c r="Y66" s="125"/>
      <c r="Z66" s="125"/>
      <c r="AA66" s="125"/>
      <c r="AB66" s="125"/>
      <c r="AC66" s="125"/>
      <c r="AD66" s="125"/>
      <c r="AE66" s="125"/>
      <c r="AF66" s="125"/>
      <c r="AG66" s="126">
        <f>'VRN - Vedlekší rozpočtové...'!J32</f>
        <v>0</v>
      </c>
      <c r="AH66" s="124"/>
      <c r="AI66" s="124"/>
      <c r="AJ66" s="124"/>
      <c r="AK66" s="124"/>
      <c r="AL66" s="124"/>
      <c r="AM66" s="124"/>
      <c r="AN66" s="126">
        <f>SUM(AG66,AT66)</f>
        <v>0</v>
      </c>
      <c r="AO66" s="124"/>
      <c r="AP66" s="124"/>
      <c r="AQ66" s="127" t="s">
        <v>84</v>
      </c>
      <c r="AR66" s="64"/>
      <c r="AS66" s="128">
        <v>0</v>
      </c>
      <c r="AT66" s="129">
        <f>ROUND(SUM(AV66:AW66),2)</f>
        <v>0</v>
      </c>
      <c r="AU66" s="130">
        <f>'VRN - Vedlekší rozpočtové...'!P85</f>
        <v>0</v>
      </c>
      <c r="AV66" s="129">
        <f>'VRN - Vedlekší rozpočtové...'!J35</f>
        <v>0</v>
      </c>
      <c r="AW66" s="129">
        <f>'VRN - Vedlekší rozpočtové...'!J36</f>
        <v>0</v>
      </c>
      <c r="AX66" s="129">
        <f>'VRN - Vedlekší rozpočtové...'!J37</f>
        <v>0</v>
      </c>
      <c r="AY66" s="129">
        <f>'VRN - Vedlekší rozpočtové...'!J38</f>
        <v>0</v>
      </c>
      <c r="AZ66" s="129">
        <f>'VRN - Vedlekší rozpočtové...'!F35</f>
        <v>0</v>
      </c>
      <c r="BA66" s="129">
        <f>'VRN - Vedlekší rozpočtové...'!F36</f>
        <v>0</v>
      </c>
      <c r="BB66" s="129">
        <f>'VRN - Vedlekší rozpočtové...'!F37</f>
        <v>0</v>
      </c>
      <c r="BC66" s="129">
        <f>'VRN - Vedlekší rozpočtové...'!F38</f>
        <v>0</v>
      </c>
      <c r="BD66" s="131">
        <f>'VRN - Vedlekší rozpočtové...'!F39</f>
        <v>0</v>
      </c>
      <c r="BE66" s="4"/>
      <c r="BT66" s="132" t="s">
        <v>80</v>
      </c>
      <c r="BV66" s="132" t="s">
        <v>73</v>
      </c>
      <c r="BW66" s="132" t="s">
        <v>115</v>
      </c>
      <c r="BX66" s="132" t="s">
        <v>79</v>
      </c>
      <c r="CL66" s="132" t="s">
        <v>19</v>
      </c>
    </row>
    <row r="67" s="7" customFormat="1" ht="16.5" customHeight="1">
      <c r="A67" s="7"/>
      <c r="B67" s="110"/>
      <c r="C67" s="111"/>
      <c r="D67" s="112" t="s">
        <v>95</v>
      </c>
      <c r="E67" s="112"/>
      <c r="F67" s="112"/>
      <c r="G67" s="112"/>
      <c r="H67" s="112"/>
      <c r="I67" s="113"/>
      <c r="J67" s="112" t="s">
        <v>116</v>
      </c>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4">
        <f>ROUND(AG68+AG71+AG74+AG77+AG79+AG82+AG85+AG88,2)</f>
        <v>0</v>
      </c>
      <c r="AH67" s="113"/>
      <c r="AI67" s="113"/>
      <c r="AJ67" s="113"/>
      <c r="AK67" s="113"/>
      <c r="AL67" s="113"/>
      <c r="AM67" s="113"/>
      <c r="AN67" s="115">
        <f>SUM(AG67,AT67)</f>
        <v>0</v>
      </c>
      <c r="AO67" s="113"/>
      <c r="AP67" s="113"/>
      <c r="AQ67" s="116" t="s">
        <v>77</v>
      </c>
      <c r="AR67" s="117"/>
      <c r="AS67" s="118">
        <f>ROUND(AS68+AS71+AS74+AS77+AS79+AS82+AS85+AS88,2)</f>
        <v>0</v>
      </c>
      <c r="AT67" s="119">
        <f>ROUND(SUM(AV67:AW67),2)</f>
        <v>0</v>
      </c>
      <c r="AU67" s="120">
        <f>ROUND(AU68+AU71+AU74+AU77+AU79+AU82+AU85+AU88,5)</f>
        <v>0</v>
      </c>
      <c r="AV67" s="119">
        <f>ROUND(AZ67*L29,2)</f>
        <v>0</v>
      </c>
      <c r="AW67" s="119">
        <f>ROUND(BA67*L30,2)</f>
        <v>0</v>
      </c>
      <c r="AX67" s="119">
        <f>ROUND(BB67*L29,2)</f>
        <v>0</v>
      </c>
      <c r="AY67" s="119">
        <f>ROUND(BC67*L30,2)</f>
        <v>0</v>
      </c>
      <c r="AZ67" s="119">
        <f>ROUND(AZ68+AZ71+AZ74+AZ77+AZ79+AZ82+AZ85+AZ88,2)</f>
        <v>0</v>
      </c>
      <c r="BA67" s="119">
        <f>ROUND(BA68+BA71+BA74+BA77+BA79+BA82+BA85+BA88,2)</f>
        <v>0</v>
      </c>
      <c r="BB67" s="119">
        <f>ROUND(BB68+BB71+BB74+BB77+BB79+BB82+BB85+BB88,2)</f>
        <v>0</v>
      </c>
      <c r="BC67" s="119">
        <f>ROUND(BC68+BC71+BC74+BC77+BC79+BC82+BC85+BC88,2)</f>
        <v>0</v>
      </c>
      <c r="BD67" s="121">
        <f>ROUND(BD68+BD71+BD74+BD77+BD79+BD82+BD85+BD88,2)</f>
        <v>0</v>
      </c>
      <c r="BE67" s="7"/>
      <c r="BS67" s="122" t="s">
        <v>70</v>
      </c>
      <c r="BT67" s="122" t="s">
        <v>78</v>
      </c>
      <c r="BU67" s="122" t="s">
        <v>72</v>
      </c>
      <c r="BV67" s="122" t="s">
        <v>73</v>
      </c>
      <c r="BW67" s="122" t="s">
        <v>117</v>
      </c>
      <c r="BX67" s="122" t="s">
        <v>5</v>
      </c>
      <c r="CL67" s="122" t="s">
        <v>19</v>
      </c>
      <c r="CM67" s="122" t="s">
        <v>80</v>
      </c>
    </row>
    <row r="68" s="4" customFormat="1" ht="16.5" customHeight="1">
      <c r="A68" s="4"/>
      <c r="B68" s="62"/>
      <c r="C68" s="124"/>
      <c r="D68" s="124"/>
      <c r="E68" s="125" t="s">
        <v>118</v>
      </c>
      <c r="F68" s="125"/>
      <c r="G68" s="125"/>
      <c r="H68" s="125"/>
      <c r="I68" s="125"/>
      <c r="J68" s="124"/>
      <c r="K68" s="125" t="s">
        <v>119</v>
      </c>
      <c r="L68" s="125"/>
      <c r="M68" s="125"/>
      <c r="N68" s="125"/>
      <c r="O68" s="125"/>
      <c r="P68" s="125"/>
      <c r="Q68" s="125"/>
      <c r="R68" s="125"/>
      <c r="S68" s="125"/>
      <c r="T68" s="125"/>
      <c r="U68" s="125"/>
      <c r="V68" s="125"/>
      <c r="W68" s="125"/>
      <c r="X68" s="125"/>
      <c r="Y68" s="125"/>
      <c r="Z68" s="125"/>
      <c r="AA68" s="125"/>
      <c r="AB68" s="125"/>
      <c r="AC68" s="125"/>
      <c r="AD68" s="125"/>
      <c r="AE68" s="125"/>
      <c r="AF68" s="125"/>
      <c r="AG68" s="133">
        <f>ROUND(SUM(AG69:AG70),2)</f>
        <v>0</v>
      </c>
      <c r="AH68" s="124"/>
      <c r="AI68" s="124"/>
      <c r="AJ68" s="124"/>
      <c r="AK68" s="124"/>
      <c r="AL68" s="124"/>
      <c r="AM68" s="124"/>
      <c r="AN68" s="126">
        <f>SUM(AG68,AT68)</f>
        <v>0</v>
      </c>
      <c r="AO68" s="124"/>
      <c r="AP68" s="124"/>
      <c r="AQ68" s="127" t="s">
        <v>84</v>
      </c>
      <c r="AR68" s="64"/>
      <c r="AS68" s="128">
        <f>ROUND(SUM(AS69:AS70),2)</f>
        <v>0</v>
      </c>
      <c r="AT68" s="129">
        <f>ROUND(SUM(AV68:AW68),2)</f>
        <v>0</v>
      </c>
      <c r="AU68" s="130">
        <f>ROUND(SUM(AU69:AU70),5)</f>
        <v>0</v>
      </c>
      <c r="AV68" s="129">
        <f>ROUND(AZ68*L29,2)</f>
        <v>0</v>
      </c>
      <c r="AW68" s="129">
        <f>ROUND(BA68*L30,2)</f>
        <v>0</v>
      </c>
      <c r="AX68" s="129">
        <f>ROUND(BB68*L29,2)</f>
        <v>0</v>
      </c>
      <c r="AY68" s="129">
        <f>ROUND(BC68*L30,2)</f>
        <v>0</v>
      </c>
      <c r="AZ68" s="129">
        <f>ROUND(SUM(AZ69:AZ70),2)</f>
        <v>0</v>
      </c>
      <c r="BA68" s="129">
        <f>ROUND(SUM(BA69:BA70),2)</f>
        <v>0</v>
      </c>
      <c r="BB68" s="129">
        <f>ROUND(SUM(BB69:BB70),2)</f>
        <v>0</v>
      </c>
      <c r="BC68" s="129">
        <f>ROUND(SUM(BC69:BC70),2)</f>
        <v>0</v>
      </c>
      <c r="BD68" s="131">
        <f>ROUND(SUM(BD69:BD70),2)</f>
        <v>0</v>
      </c>
      <c r="BE68" s="4"/>
      <c r="BS68" s="132" t="s">
        <v>70</v>
      </c>
      <c r="BT68" s="132" t="s">
        <v>80</v>
      </c>
      <c r="BU68" s="132" t="s">
        <v>72</v>
      </c>
      <c r="BV68" s="132" t="s">
        <v>73</v>
      </c>
      <c r="BW68" s="132" t="s">
        <v>120</v>
      </c>
      <c r="BX68" s="132" t="s">
        <v>117</v>
      </c>
      <c r="CL68" s="132" t="s">
        <v>121</v>
      </c>
    </row>
    <row r="69" s="4" customFormat="1" ht="16.5" customHeight="1">
      <c r="A69" s="123" t="s">
        <v>81</v>
      </c>
      <c r="B69" s="62"/>
      <c r="C69" s="124"/>
      <c r="D69" s="124"/>
      <c r="E69" s="124"/>
      <c r="F69" s="125" t="s">
        <v>122</v>
      </c>
      <c r="G69" s="125"/>
      <c r="H69" s="125"/>
      <c r="I69" s="125"/>
      <c r="J69" s="125"/>
      <c r="K69" s="124"/>
      <c r="L69" s="125" t="s">
        <v>123</v>
      </c>
      <c r="M69" s="125"/>
      <c r="N69" s="125"/>
      <c r="O69" s="125"/>
      <c r="P69" s="125"/>
      <c r="Q69" s="125"/>
      <c r="R69" s="125"/>
      <c r="S69" s="125"/>
      <c r="T69" s="125"/>
      <c r="U69" s="125"/>
      <c r="V69" s="125"/>
      <c r="W69" s="125"/>
      <c r="X69" s="125"/>
      <c r="Y69" s="125"/>
      <c r="Z69" s="125"/>
      <c r="AA69" s="125"/>
      <c r="AB69" s="125"/>
      <c r="AC69" s="125"/>
      <c r="AD69" s="125"/>
      <c r="AE69" s="125"/>
      <c r="AF69" s="125"/>
      <c r="AG69" s="126">
        <f>'SO 1.1 - Železniční svršek'!J34</f>
        <v>0</v>
      </c>
      <c r="AH69" s="124"/>
      <c r="AI69" s="124"/>
      <c r="AJ69" s="124"/>
      <c r="AK69" s="124"/>
      <c r="AL69" s="124"/>
      <c r="AM69" s="124"/>
      <c r="AN69" s="126">
        <f>SUM(AG69,AT69)</f>
        <v>0</v>
      </c>
      <c r="AO69" s="124"/>
      <c r="AP69" s="124"/>
      <c r="AQ69" s="127" t="s">
        <v>84</v>
      </c>
      <c r="AR69" s="64"/>
      <c r="AS69" s="128">
        <v>0</v>
      </c>
      <c r="AT69" s="129">
        <f>ROUND(SUM(AV69:AW69),2)</f>
        <v>0</v>
      </c>
      <c r="AU69" s="130">
        <f>'SO 1.1 - Železniční svršek'!P94</f>
        <v>0</v>
      </c>
      <c r="AV69" s="129">
        <f>'SO 1.1 - Železniční svršek'!J37</f>
        <v>0</v>
      </c>
      <c r="AW69" s="129">
        <f>'SO 1.1 - Železniční svršek'!J38</f>
        <v>0</v>
      </c>
      <c r="AX69" s="129">
        <f>'SO 1.1 - Železniční svršek'!J39</f>
        <v>0</v>
      </c>
      <c r="AY69" s="129">
        <f>'SO 1.1 - Železniční svršek'!J40</f>
        <v>0</v>
      </c>
      <c r="AZ69" s="129">
        <f>'SO 1.1 - Železniční svršek'!F37</f>
        <v>0</v>
      </c>
      <c r="BA69" s="129">
        <f>'SO 1.1 - Železniční svršek'!F38</f>
        <v>0</v>
      </c>
      <c r="BB69" s="129">
        <f>'SO 1.1 - Železniční svršek'!F39</f>
        <v>0</v>
      </c>
      <c r="BC69" s="129">
        <f>'SO 1.1 - Železniční svršek'!F40</f>
        <v>0</v>
      </c>
      <c r="BD69" s="131">
        <f>'SO 1.1 - Železniční svršek'!F41</f>
        <v>0</v>
      </c>
      <c r="BE69" s="4"/>
      <c r="BT69" s="132" t="s">
        <v>93</v>
      </c>
      <c r="BV69" s="132" t="s">
        <v>73</v>
      </c>
      <c r="BW69" s="132" t="s">
        <v>124</v>
      </c>
      <c r="BX69" s="132" t="s">
        <v>120</v>
      </c>
      <c r="CL69" s="132" t="s">
        <v>121</v>
      </c>
    </row>
    <row r="70" s="4" customFormat="1" ht="16.5" customHeight="1">
      <c r="A70" s="123" t="s">
        <v>81</v>
      </c>
      <c r="B70" s="62"/>
      <c r="C70" s="124"/>
      <c r="D70" s="124"/>
      <c r="E70" s="124"/>
      <c r="F70" s="125" t="s">
        <v>125</v>
      </c>
      <c r="G70" s="125"/>
      <c r="H70" s="125"/>
      <c r="I70" s="125"/>
      <c r="J70" s="125"/>
      <c r="K70" s="124"/>
      <c r="L70" s="125" t="s">
        <v>126</v>
      </c>
      <c r="M70" s="125"/>
      <c r="N70" s="125"/>
      <c r="O70" s="125"/>
      <c r="P70" s="125"/>
      <c r="Q70" s="125"/>
      <c r="R70" s="125"/>
      <c r="S70" s="125"/>
      <c r="T70" s="125"/>
      <c r="U70" s="125"/>
      <c r="V70" s="125"/>
      <c r="W70" s="125"/>
      <c r="X70" s="125"/>
      <c r="Y70" s="125"/>
      <c r="Z70" s="125"/>
      <c r="AA70" s="125"/>
      <c r="AB70" s="125"/>
      <c r="AC70" s="125"/>
      <c r="AD70" s="125"/>
      <c r="AE70" s="125"/>
      <c r="AF70" s="125"/>
      <c r="AG70" s="126">
        <f>'SO 1.2 - Materiál zadavat...'!J34</f>
        <v>0</v>
      </c>
      <c r="AH70" s="124"/>
      <c r="AI70" s="124"/>
      <c r="AJ70" s="124"/>
      <c r="AK70" s="124"/>
      <c r="AL70" s="124"/>
      <c r="AM70" s="124"/>
      <c r="AN70" s="126">
        <f>SUM(AG70,AT70)</f>
        <v>0</v>
      </c>
      <c r="AO70" s="124"/>
      <c r="AP70" s="124"/>
      <c r="AQ70" s="127" t="s">
        <v>84</v>
      </c>
      <c r="AR70" s="64"/>
      <c r="AS70" s="128">
        <v>0</v>
      </c>
      <c r="AT70" s="129">
        <f>ROUND(SUM(AV70:AW70),2)</f>
        <v>0</v>
      </c>
      <c r="AU70" s="130">
        <f>'SO 1.2 - Materiál zadavat...'!P91</f>
        <v>0</v>
      </c>
      <c r="AV70" s="129">
        <f>'SO 1.2 - Materiál zadavat...'!J37</f>
        <v>0</v>
      </c>
      <c r="AW70" s="129">
        <f>'SO 1.2 - Materiál zadavat...'!J38</f>
        <v>0</v>
      </c>
      <c r="AX70" s="129">
        <f>'SO 1.2 - Materiál zadavat...'!J39</f>
        <v>0</v>
      </c>
      <c r="AY70" s="129">
        <f>'SO 1.2 - Materiál zadavat...'!J40</f>
        <v>0</v>
      </c>
      <c r="AZ70" s="129">
        <f>'SO 1.2 - Materiál zadavat...'!F37</f>
        <v>0</v>
      </c>
      <c r="BA70" s="129">
        <f>'SO 1.2 - Materiál zadavat...'!F38</f>
        <v>0</v>
      </c>
      <c r="BB70" s="129">
        <f>'SO 1.2 - Materiál zadavat...'!F39</f>
        <v>0</v>
      </c>
      <c r="BC70" s="129">
        <f>'SO 1.2 - Materiál zadavat...'!F40</f>
        <v>0</v>
      </c>
      <c r="BD70" s="131">
        <f>'SO 1.2 - Materiál zadavat...'!F41</f>
        <v>0</v>
      </c>
      <c r="BE70" s="4"/>
      <c r="BT70" s="132" t="s">
        <v>93</v>
      </c>
      <c r="BV70" s="132" t="s">
        <v>73</v>
      </c>
      <c r="BW70" s="132" t="s">
        <v>127</v>
      </c>
      <c r="BX70" s="132" t="s">
        <v>120</v>
      </c>
      <c r="CL70" s="132" t="s">
        <v>121</v>
      </c>
    </row>
    <row r="71" s="4" customFormat="1" ht="16.5" customHeight="1">
      <c r="A71" s="4"/>
      <c r="B71" s="62"/>
      <c r="C71" s="124"/>
      <c r="D71" s="124"/>
      <c r="E71" s="125" t="s">
        <v>128</v>
      </c>
      <c r="F71" s="125"/>
      <c r="G71" s="125"/>
      <c r="H71" s="125"/>
      <c r="I71" s="125"/>
      <c r="J71" s="124"/>
      <c r="K71" s="125" t="s">
        <v>129</v>
      </c>
      <c r="L71" s="125"/>
      <c r="M71" s="125"/>
      <c r="N71" s="125"/>
      <c r="O71" s="125"/>
      <c r="P71" s="125"/>
      <c r="Q71" s="125"/>
      <c r="R71" s="125"/>
      <c r="S71" s="125"/>
      <c r="T71" s="125"/>
      <c r="U71" s="125"/>
      <c r="V71" s="125"/>
      <c r="W71" s="125"/>
      <c r="X71" s="125"/>
      <c r="Y71" s="125"/>
      <c r="Z71" s="125"/>
      <c r="AA71" s="125"/>
      <c r="AB71" s="125"/>
      <c r="AC71" s="125"/>
      <c r="AD71" s="125"/>
      <c r="AE71" s="125"/>
      <c r="AF71" s="125"/>
      <c r="AG71" s="133">
        <f>ROUND(SUM(AG72:AG73),2)</f>
        <v>0</v>
      </c>
      <c r="AH71" s="124"/>
      <c r="AI71" s="124"/>
      <c r="AJ71" s="124"/>
      <c r="AK71" s="124"/>
      <c r="AL71" s="124"/>
      <c r="AM71" s="124"/>
      <c r="AN71" s="126">
        <f>SUM(AG71,AT71)</f>
        <v>0</v>
      </c>
      <c r="AO71" s="124"/>
      <c r="AP71" s="124"/>
      <c r="AQ71" s="127" t="s">
        <v>84</v>
      </c>
      <c r="AR71" s="64"/>
      <c r="AS71" s="128">
        <f>ROUND(SUM(AS72:AS73),2)</f>
        <v>0</v>
      </c>
      <c r="AT71" s="129">
        <f>ROUND(SUM(AV71:AW71),2)</f>
        <v>0</v>
      </c>
      <c r="AU71" s="130">
        <f>ROUND(SUM(AU72:AU73),5)</f>
        <v>0</v>
      </c>
      <c r="AV71" s="129">
        <f>ROUND(AZ71*L29,2)</f>
        <v>0</v>
      </c>
      <c r="AW71" s="129">
        <f>ROUND(BA71*L30,2)</f>
        <v>0</v>
      </c>
      <c r="AX71" s="129">
        <f>ROUND(BB71*L29,2)</f>
        <v>0</v>
      </c>
      <c r="AY71" s="129">
        <f>ROUND(BC71*L30,2)</f>
        <v>0</v>
      </c>
      <c r="AZ71" s="129">
        <f>ROUND(SUM(AZ72:AZ73),2)</f>
        <v>0</v>
      </c>
      <c r="BA71" s="129">
        <f>ROUND(SUM(BA72:BA73),2)</f>
        <v>0</v>
      </c>
      <c r="BB71" s="129">
        <f>ROUND(SUM(BB72:BB73),2)</f>
        <v>0</v>
      </c>
      <c r="BC71" s="129">
        <f>ROUND(SUM(BC72:BC73),2)</f>
        <v>0</v>
      </c>
      <c r="BD71" s="131">
        <f>ROUND(SUM(BD72:BD73),2)</f>
        <v>0</v>
      </c>
      <c r="BE71" s="4"/>
      <c r="BS71" s="132" t="s">
        <v>70</v>
      </c>
      <c r="BT71" s="132" t="s">
        <v>80</v>
      </c>
      <c r="BU71" s="132" t="s">
        <v>72</v>
      </c>
      <c r="BV71" s="132" t="s">
        <v>73</v>
      </c>
      <c r="BW71" s="132" t="s">
        <v>130</v>
      </c>
      <c r="BX71" s="132" t="s">
        <v>117</v>
      </c>
      <c r="CL71" s="132" t="s">
        <v>121</v>
      </c>
    </row>
    <row r="72" s="4" customFormat="1" ht="16.5" customHeight="1">
      <c r="A72" s="123" t="s">
        <v>81</v>
      </c>
      <c r="B72" s="62"/>
      <c r="C72" s="124"/>
      <c r="D72" s="124"/>
      <c r="E72" s="124"/>
      <c r="F72" s="125" t="s">
        <v>131</v>
      </c>
      <c r="G72" s="125"/>
      <c r="H72" s="125"/>
      <c r="I72" s="125"/>
      <c r="J72" s="125"/>
      <c r="K72" s="124"/>
      <c r="L72" s="125" t="s">
        <v>123</v>
      </c>
      <c r="M72" s="125"/>
      <c r="N72" s="125"/>
      <c r="O72" s="125"/>
      <c r="P72" s="125"/>
      <c r="Q72" s="125"/>
      <c r="R72" s="125"/>
      <c r="S72" s="125"/>
      <c r="T72" s="125"/>
      <c r="U72" s="125"/>
      <c r="V72" s="125"/>
      <c r="W72" s="125"/>
      <c r="X72" s="125"/>
      <c r="Y72" s="125"/>
      <c r="Z72" s="125"/>
      <c r="AA72" s="125"/>
      <c r="AB72" s="125"/>
      <c r="AC72" s="125"/>
      <c r="AD72" s="125"/>
      <c r="AE72" s="125"/>
      <c r="AF72" s="125"/>
      <c r="AG72" s="126">
        <f>'SO 2.1 - Železniční svršek'!J34</f>
        <v>0</v>
      </c>
      <c r="AH72" s="124"/>
      <c r="AI72" s="124"/>
      <c r="AJ72" s="124"/>
      <c r="AK72" s="124"/>
      <c r="AL72" s="124"/>
      <c r="AM72" s="124"/>
      <c r="AN72" s="126">
        <f>SUM(AG72,AT72)</f>
        <v>0</v>
      </c>
      <c r="AO72" s="124"/>
      <c r="AP72" s="124"/>
      <c r="AQ72" s="127" t="s">
        <v>84</v>
      </c>
      <c r="AR72" s="64"/>
      <c r="AS72" s="128">
        <v>0</v>
      </c>
      <c r="AT72" s="129">
        <f>ROUND(SUM(AV72:AW72),2)</f>
        <v>0</v>
      </c>
      <c r="AU72" s="130">
        <f>'SO 2.1 - Železniční svršek'!P94</f>
        <v>0</v>
      </c>
      <c r="AV72" s="129">
        <f>'SO 2.1 - Železniční svršek'!J37</f>
        <v>0</v>
      </c>
      <c r="AW72" s="129">
        <f>'SO 2.1 - Železniční svršek'!J38</f>
        <v>0</v>
      </c>
      <c r="AX72" s="129">
        <f>'SO 2.1 - Železniční svršek'!J39</f>
        <v>0</v>
      </c>
      <c r="AY72" s="129">
        <f>'SO 2.1 - Železniční svršek'!J40</f>
        <v>0</v>
      </c>
      <c r="AZ72" s="129">
        <f>'SO 2.1 - Železniční svršek'!F37</f>
        <v>0</v>
      </c>
      <c r="BA72" s="129">
        <f>'SO 2.1 - Železniční svršek'!F38</f>
        <v>0</v>
      </c>
      <c r="BB72" s="129">
        <f>'SO 2.1 - Železniční svršek'!F39</f>
        <v>0</v>
      </c>
      <c r="BC72" s="129">
        <f>'SO 2.1 - Železniční svršek'!F40</f>
        <v>0</v>
      </c>
      <c r="BD72" s="131">
        <f>'SO 2.1 - Železniční svršek'!F41</f>
        <v>0</v>
      </c>
      <c r="BE72" s="4"/>
      <c r="BT72" s="132" t="s">
        <v>93</v>
      </c>
      <c r="BV72" s="132" t="s">
        <v>73</v>
      </c>
      <c r="BW72" s="132" t="s">
        <v>132</v>
      </c>
      <c r="BX72" s="132" t="s">
        <v>130</v>
      </c>
      <c r="CL72" s="132" t="s">
        <v>121</v>
      </c>
    </row>
    <row r="73" s="4" customFormat="1" ht="23.25" customHeight="1">
      <c r="A73" s="123" t="s">
        <v>81</v>
      </c>
      <c r="B73" s="62"/>
      <c r="C73" s="124"/>
      <c r="D73" s="124"/>
      <c r="E73" s="124"/>
      <c r="F73" s="125" t="s">
        <v>133</v>
      </c>
      <c r="G73" s="125"/>
      <c r="H73" s="125"/>
      <c r="I73" s="125"/>
      <c r="J73" s="125"/>
      <c r="K73" s="124"/>
      <c r="L73" s="125" t="s">
        <v>134</v>
      </c>
      <c r="M73" s="125"/>
      <c r="N73" s="125"/>
      <c r="O73" s="125"/>
      <c r="P73" s="125"/>
      <c r="Q73" s="125"/>
      <c r="R73" s="125"/>
      <c r="S73" s="125"/>
      <c r="T73" s="125"/>
      <c r="U73" s="125"/>
      <c r="V73" s="125"/>
      <c r="W73" s="125"/>
      <c r="X73" s="125"/>
      <c r="Y73" s="125"/>
      <c r="Z73" s="125"/>
      <c r="AA73" s="125"/>
      <c r="AB73" s="125"/>
      <c r="AC73" s="125"/>
      <c r="AD73" s="125"/>
      <c r="AE73" s="125"/>
      <c r="AF73" s="125"/>
      <c r="AG73" s="126">
        <f>'SO 2.2 - Materiál a práce...'!J34</f>
        <v>0</v>
      </c>
      <c r="AH73" s="124"/>
      <c r="AI73" s="124"/>
      <c r="AJ73" s="124"/>
      <c r="AK73" s="124"/>
      <c r="AL73" s="124"/>
      <c r="AM73" s="124"/>
      <c r="AN73" s="126">
        <f>SUM(AG73,AT73)</f>
        <v>0</v>
      </c>
      <c r="AO73" s="124"/>
      <c r="AP73" s="124"/>
      <c r="AQ73" s="127" t="s">
        <v>84</v>
      </c>
      <c r="AR73" s="64"/>
      <c r="AS73" s="128">
        <v>0</v>
      </c>
      <c r="AT73" s="129">
        <f>ROUND(SUM(AV73:AW73),2)</f>
        <v>0</v>
      </c>
      <c r="AU73" s="130">
        <f>'SO 2.2 - Materiál a práce...'!P92</f>
        <v>0</v>
      </c>
      <c r="AV73" s="129">
        <f>'SO 2.2 - Materiál a práce...'!J37</f>
        <v>0</v>
      </c>
      <c r="AW73" s="129">
        <f>'SO 2.2 - Materiál a práce...'!J38</f>
        <v>0</v>
      </c>
      <c r="AX73" s="129">
        <f>'SO 2.2 - Materiál a práce...'!J39</f>
        <v>0</v>
      </c>
      <c r="AY73" s="129">
        <f>'SO 2.2 - Materiál a práce...'!J40</f>
        <v>0</v>
      </c>
      <c r="AZ73" s="129">
        <f>'SO 2.2 - Materiál a práce...'!F37</f>
        <v>0</v>
      </c>
      <c r="BA73" s="129">
        <f>'SO 2.2 - Materiál a práce...'!F38</f>
        <v>0</v>
      </c>
      <c r="BB73" s="129">
        <f>'SO 2.2 - Materiál a práce...'!F39</f>
        <v>0</v>
      </c>
      <c r="BC73" s="129">
        <f>'SO 2.2 - Materiál a práce...'!F40</f>
        <v>0</v>
      </c>
      <c r="BD73" s="131">
        <f>'SO 2.2 - Materiál a práce...'!F41</f>
        <v>0</v>
      </c>
      <c r="BE73" s="4"/>
      <c r="BT73" s="132" t="s">
        <v>93</v>
      </c>
      <c r="BV73" s="132" t="s">
        <v>73</v>
      </c>
      <c r="BW73" s="132" t="s">
        <v>135</v>
      </c>
      <c r="BX73" s="132" t="s">
        <v>130</v>
      </c>
      <c r="CL73" s="132" t="s">
        <v>121</v>
      </c>
    </row>
    <row r="74" s="4" customFormat="1" ht="16.5" customHeight="1">
      <c r="A74" s="4"/>
      <c r="B74" s="62"/>
      <c r="C74" s="124"/>
      <c r="D74" s="124"/>
      <c r="E74" s="125" t="s">
        <v>136</v>
      </c>
      <c r="F74" s="125"/>
      <c r="G74" s="125"/>
      <c r="H74" s="125"/>
      <c r="I74" s="125"/>
      <c r="J74" s="124"/>
      <c r="K74" s="125" t="s">
        <v>137</v>
      </c>
      <c r="L74" s="125"/>
      <c r="M74" s="125"/>
      <c r="N74" s="125"/>
      <c r="O74" s="125"/>
      <c r="P74" s="125"/>
      <c r="Q74" s="125"/>
      <c r="R74" s="125"/>
      <c r="S74" s="125"/>
      <c r="T74" s="125"/>
      <c r="U74" s="125"/>
      <c r="V74" s="125"/>
      <c r="W74" s="125"/>
      <c r="X74" s="125"/>
      <c r="Y74" s="125"/>
      <c r="Z74" s="125"/>
      <c r="AA74" s="125"/>
      <c r="AB74" s="125"/>
      <c r="AC74" s="125"/>
      <c r="AD74" s="125"/>
      <c r="AE74" s="125"/>
      <c r="AF74" s="125"/>
      <c r="AG74" s="133">
        <f>ROUND(SUM(AG75:AG76),2)</f>
        <v>0</v>
      </c>
      <c r="AH74" s="124"/>
      <c r="AI74" s="124"/>
      <c r="AJ74" s="124"/>
      <c r="AK74" s="124"/>
      <c r="AL74" s="124"/>
      <c r="AM74" s="124"/>
      <c r="AN74" s="126">
        <f>SUM(AG74,AT74)</f>
        <v>0</v>
      </c>
      <c r="AO74" s="124"/>
      <c r="AP74" s="124"/>
      <c r="AQ74" s="127" t="s">
        <v>84</v>
      </c>
      <c r="AR74" s="64"/>
      <c r="AS74" s="128">
        <f>ROUND(SUM(AS75:AS76),2)</f>
        <v>0</v>
      </c>
      <c r="AT74" s="129">
        <f>ROUND(SUM(AV74:AW74),2)</f>
        <v>0</v>
      </c>
      <c r="AU74" s="130">
        <f>ROUND(SUM(AU75:AU76),5)</f>
        <v>0</v>
      </c>
      <c r="AV74" s="129">
        <f>ROUND(AZ74*L29,2)</f>
        <v>0</v>
      </c>
      <c r="AW74" s="129">
        <f>ROUND(BA74*L30,2)</f>
        <v>0</v>
      </c>
      <c r="AX74" s="129">
        <f>ROUND(BB74*L29,2)</f>
        <v>0</v>
      </c>
      <c r="AY74" s="129">
        <f>ROUND(BC74*L30,2)</f>
        <v>0</v>
      </c>
      <c r="AZ74" s="129">
        <f>ROUND(SUM(AZ75:AZ76),2)</f>
        <v>0</v>
      </c>
      <c r="BA74" s="129">
        <f>ROUND(SUM(BA75:BA76),2)</f>
        <v>0</v>
      </c>
      <c r="BB74" s="129">
        <f>ROUND(SUM(BB75:BB76),2)</f>
        <v>0</v>
      </c>
      <c r="BC74" s="129">
        <f>ROUND(SUM(BC75:BC76),2)</f>
        <v>0</v>
      </c>
      <c r="BD74" s="131">
        <f>ROUND(SUM(BD75:BD76),2)</f>
        <v>0</v>
      </c>
      <c r="BE74" s="4"/>
      <c r="BS74" s="132" t="s">
        <v>70</v>
      </c>
      <c r="BT74" s="132" t="s">
        <v>80</v>
      </c>
      <c r="BU74" s="132" t="s">
        <v>72</v>
      </c>
      <c r="BV74" s="132" t="s">
        <v>73</v>
      </c>
      <c r="BW74" s="132" t="s">
        <v>138</v>
      </c>
      <c r="BX74" s="132" t="s">
        <v>117</v>
      </c>
      <c r="CL74" s="132" t="s">
        <v>121</v>
      </c>
    </row>
    <row r="75" s="4" customFormat="1" ht="16.5" customHeight="1">
      <c r="A75" s="123" t="s">
        <v>81</v>
      </c>
      <c r="B75" s="62"/>
      <c r="C75" s="124"/>
      <c r="D75" s="124"/>
      <c r="E75" s="124"/>
      <c r="F75" s="125" t="s">
        <v>139</v>
      </c>
      <c r="G75" s="125"/>
      <c r="H75" s="125"/>
      <c r="I75" s="125"/>
      <c r="J75" s="125"/>
      <c r="K75" s="124"/>
      <c r="L75" s="125" t="s">
        <v>123</v>
      </c>
      <c r="M75" s="125"/>
      <c r="N75" s="125"/>
      <c r="O75" s="125"/>
      <c r="P75" s="125"/>
      <c r="Q75" s="125"/>
      <c r="R75" s="125"/>
      <c r="S75" s="125"/>
      <c r="T75" s="125"/>
      <c r="U75" s="125"/>
      <c r="V75" s="125"/>
      <c r="W75" s="125"/>
      <c r="X75" s="125"/>
      <c r="Y75" s="125"/>
      <c r="Z75" s="125"/>
      <c r="AA75" s="125"/>
      <c r="AB75" s="125"/>
      <c r="AC75" s="125"/>
      <c r="AD75" s="125"/>
      <c r="AE75" s="125"/>
      <c r="AF75" s="125"/>
      <c r="AG75" s="126">
        <f>'SO 3.1 - Železniční svršek'!J34</f>
        <v>0</v>
      </c>
      <c r="AH75" s="124"/>
      <c r="AI75" s="124"/>
      <c r="AJ75" s="124"/>
      <c r="AK75" s="124"/>
      <c r="AL75" s="124"/>
      <c r="AM75" s="124"/>
      <c r="AN75" s="126">
        <f>SUM(AG75,AT75)</f>
        <v>0</v>
      </c>
      <c r="AO75" s="124"/>
      <c r="AP75" s="124"/>
      <c r="AQ75" s="127" t="s">
        <v>84</v>
      </c>
      <c r="AR75" s="64"/>
      <c r="AS75" s="128">
        <v>0</v>
      </c>
      <c r="AT75" s="129">
        <f>ROUND(SUM(AV75:AW75),2)</f>
        <v>0</v>
      </c>
      <c r="AU75" s="130">
        <f>'SO 3.1 - Železniční svršek'!P94</f>
        <v>0</v>
      </c>
      <c r="AV75" s="129">
        <f>'SO 3.1 - Železniční svršek'!J37</f>
        <v>0</v>
      </c>
      <c r="AW75" s="129">
        <f>'SO 3.1 - Železniční svršek'!J38</f>
        <v>0</v>
      </c>
      <c r="AX75" s="129">
        <f>'SO 3.1 - Železniční svršek'!J39</f>
        <v>0</v>
      </c>
      <c r="AY75" s="129">
        <f>'SO 3.1 - Železniční svršek'!J40</f>
        <v>0</v>
      </c>
      <c r="AZ75" s="129">
        <f>'SO 3.1 - Železniční svršek'!F37</f>
        <v>0</v>
      </c>
      <c r="BA75" s="129">
        <f>'SO 3.1 - Železniční svršek'!F38</f>
        <v>0</v>
      </c>
      <c r="BB75" s="129">
        <f>'SO 3.1 - Železniční svršek'!F39</f>
        <v>0</v>
      </c>
      <c r="BC75" s="129">
        <f>'SO 3.1 - Železniční svršek'!F40</f>
        <v>0</v>
      </c>
      <c r="BD75" s="131">
        <f>'SO 3.1 - Železniční svršek'!F41</f>
        <v>0</v>
      </c>
      <c r="BE75" s="4"/>
      <c r="BT75" s="132" t="s">
        <v>93</v>
      </c>
      <c r="BV75" s="132" t="s">
        <v>73</v>
      </c>
      <c r="BW75" s="132" t="s">
        <v>140</v>
      </c>
      <c r="BX75" s="132" t="s">
        <v>138</v>
      </c>
      <c r="CL75" s="132" t="s">
        <v>121</v>
      </c>
    </row>
    <row r="76" s="4" customFormat="1" ht="16.5" customHeight="1">
      <c r="A76" s="123" t="s">
        <v>81</v>
      </c>
      <c r="B76" s="62"/>
      <c r="C76" s="124"/>
      <c r="D76" s="124"/>
      <c r="E76" s="124"/>
      <c r="F76" s="125" t="s">
        <v>141</v>
      </c>
      <c r="G76" s="125"/>
      <c r="H76" s="125"/>
      <c r="I76" s="125"/>
      <c r="J76" s="125"/>
      <c r="K76" s="124"/>
      <c r="L76" s="125" t="s">
        <v>126</v>
      </c>
      <c r="M76" s="125"/>
      <c r="N76" s="125"/>
      <c r="O76" s="125"/>
      <c r="P76" s="125"/>
      <c r="Q76" s="125"/>
      <c r="R76" s="125"/>
      <c r="S76" s="125"/>
      <c r="T76" s="125"/>
      <c r="U76" s="125"/>
      <c r="V76" s="125"/>
      <c r="W76" s="125"/>
      <c r="X76" s="125"/>
      <c r="Y76" s="125"/>
      <c r="Z76" s="125"/>
      <c r="AA76" s="125"/>
      <c r="AB76" s="125"/>
      <c r="AC76" s="125"/>
      <c r="AD76" s="125"/>
      <c r="AE76" s="125"/>
      <c r="AF76" s="125"/>
      <c r="AG76" s="126">
        <f>'SO 3.2 - Materiál zadavat...'!J34</f>
        <v>0</v>
      </c>
      <c r="AH76" s="124"/>
      <c r="AI76" s="124"/>
      <c r="AJ76" s="124"/>
      <c r="AK76" s="124"/>
      <c r="AL76" s="124"/>
      <c r="AM76" s="124"/>
      <c r="AN76" s="126">
        <f>SUM(AG76,AT76)</f>
        <v>0</v>
      </c>
      <c r="AO76" s="124"/>
      <c r="AP76" s="124"/>
      <c r="AQ76" s="127" t="s">
        <v>84</v>
      </c>
      <c r="AR76" s="64"/>
      <c r="AS76" s="128">
        <v>0</v>
      </c>
      <c r="AT76" s="129">
        <f>ROUND(SUM(AV76:AW76),2)</f>
        <v>0</v>
      </c>
      <c r="AU76" s="130">
        <f>'SO 3.2 - Materiál zadavat...'!P91</f>
        <v>0</v>
      </c>
      <c r="AV76" s="129">
        <f>'SO 3.2 - Materiál zadavat...'!J37</f>
        <v>0</v>
      </c>
      <c r="AW76" s="129">
        <f>'SO 3.2 - Materiál zadavat...'!J38</f>
        <v>0</v>
      </c>
      <c r="AX76" s="129">
        <f>'SO 3.2 - Materiál zadavat...'!J39</f>
        <v>0</v>
      </c>
      <c r="AY76" s="129">
        <f>'SO 3.2 - Materiál zadavat...'!J40</f>
        <v>0</v>
      </c>
      <c r="AZ76" s="129">
        <f>'SO 3.2 - Materiál zadavat...'!F37</f>
        <v>0</v>
      </c>
      <c r="BA76" s="129">
        <f>'SO 3.2 - Materiál zadavat...'!F38</f>
        <v>0</v>
      </c>
      <c r="BB76" s="129">
        <f>'SO 3.2 - Materiál zadavat...'!F39</f>
        <v>0</v>
      </c>
      <c r="BC76" s="129">
        <f>'SO 3.2 - Materiál zadavat...'!F40</f>
        <v>0</v>
      </c>
      <c r="BD76" s="131">
        <f>'SO 3.2 - Materiál zadavat...'!F41</f>
        <v>0</v>
      </c>
      <c r="BE76" s="4"/>
      <c r="BT76" s="132" t="s">
        <v>93</v>
      </c>
      <c r="BV76" s="132" t="s">
        <v>73</v>
      </c>
      <c r="BW76" s="132" t="s">
        <v>142</v>
      </c>
      <c r="BX76" s="132" t="s">
        <v>138</v>
      </c>
      <c r="CL76" s="132" t="s">
        <v>121</v>
      </c>
    </row>
    <row r="77" s="4" customFormat="1" ht="16.5" customHeight="1">
      <c r="A77" s="4"/>
      <c r="B77" s="62"/>
      <c r="C77" s="124"/>
      <c r="D77" s="124"/>
      <c r="E77" s="125" t="s">
        <v>143</v>
      </c>
      <c r="F77" s="125"/>
      <c r="G77" s="125"/>
      <c r="H77" s="125"/>
      <c r="I77" s="125"/>
      <c r="J77" s="124"/>
      <c r="K77" s="125" t="s">
        <v>144</v>
      </c>
      <c r="L77" s="125"/>
      <c r="M77" s="125"/>
      <c r="N77" s="125"/>
      <c r="O77" s="125"/>
      <c r="P77" s="125"/>
      <c r="Q77" s="125"/>
      <c r="R77" s="125"/>
      <c r="S77" s="125"/>
      <c r="T77" s="125"/>
      <c r="U77" s="125"/>
      <c r="V77" s="125"/>
      <c r="W77" s="125"/>
      <c r="X77" s="125"/>
      <c r="Y77" s="125"/>
      <c r="Z77" s="125"/>
      <c r="AA77" s="125"/>
      <c r="AB77" s="125"/>
      <c r="AC77" s="125"/>
      <c r="AD77" s="125"/>
      <c r="AE77" s="125"/>
      <c r="AF77" s="125"/>
      <c r="AG77" s="133">
        <f>ROUND(AG78,2)</f>
        <v>0</v>
      </c>
      <c r="AH77" s="124"/>
      <c r="AI77" s="124"/>
      <c r="AJ77" s="124"/>
      <c r="AK77" s="124"/>
      <c r="AL77" s="124"/>
      <c r="AM77" s="124"/>
      <c r="AN77" s="126">
        <f>SUM(AG77,AT77)</f>
        <v>0</v>
      </c>
      <c r="AO77" s="124"/>
      <c r="AP77" s="124"/>
      <c r="AQ77" s="127" t="s">
        <v>84</v>
      </c>
      <c r="AR77" s="64"/>
      <c r="AS77" s="128">
        <f>ROUND(AS78,2)</f>
        <v>0</v>
      </c>
      <c r="AT77" s="129">
        <f>ROUND(SUM(AV77:AW77),2)</f>
        <v>0</v>
      </c>
      <c r="AU77" s="130">
        <f>ROUND(AU78,5)</f>
        <v>0</v>
      </c>
      <c r="AV77" s="129">
        <f>ROUND(AZ77*L29,2)</f>
        <v>0</v>
      </c>
      <c r="AW77" s="129">
        <f>ROUND(BA77*L30,2)</f>
        <v>0</v>
      </c>
      <c r="AX77" s="129">
        <f>ROUND(BB77*L29,2)</f>
        <v>0</v>
      </c>
      <c r="AY77" s="129">
        <f>ROUND(BC77*L30,2)</f>
        <v>0</v>
      </c>
      <c r="AZ77" s="129">
        <f>ROUND(AZ78,2)</f>
        <v>0</v>
      </c>
      <c r="BA77" s="129">
        <f>ROUND(BA78,2)</f>
        <v>0</v>
      </c>
      <c r="BB77" s="129">
        <f>ROUND(BB78,2)</f>
        <v>0</v>
      </c>
      <c r="BC77" s="129">
        <f>ROUND(BC78,2)</f>
        <v>0</v>
      </c>
      <c r="BD77" s="131">
        <f>ROUND(BD78,2)</f>
        <v>0</v>
      </c>
      <c r="BE77" s="4"/>
      <c r="BS77" s="132" t="s">
        <v>70</v>
      </c>
      <c r="BT77" s="132" t="s">
        <v>80</v>
      </c>
      <c r="BU77" s="132" t="s">
        <v>72</v>
      </c>
      <c r="BV77" s="132" t="s">
        <v>73</v>
      </c>
      <c r="BW77" s="132" t="s">
        <v>145</v>
      </c>
      <c r="BX77" s="132" t="s">
        <v>117</v>
      </c>
      <c r="CL77" s="132" t="s">
        <v>121</v>
      </c>
    </row>
    <row r="78" s="4" customFormat="1" ht="16.5" customHeight="1">
      <c r="A78" s="123" t="s">
        <v>81</v>
      </c>
      <c r="B78" s="62"/>
      <c r="C78" s="124"/>
      <c r="D78" s="124"/>
      <c r="E78" s="124"/>
      <c r="F78" s="125" t="s">
        <v>146</v>
      </c>
      <c r="G78" s="125"/>
      <c r="H78" s="125"/>
      <c r="I78" s="125"/>
      <c r="J78" s="125"/>
      <c r="K78" s="124"/>
      <c r="L78" s="125" t="s">
        <v>123</v>
      </c>
      <c r="M78" s="125"/>
      <c r="N78" s="125"/>
      <c r="O78" s="125"/>
      <c r="P78" s="125"/>
      <c r="Q78" s="125"/>
      <c r="R78" s="125"/>
      <c r="S78" s="125"/>
      <c r="T78" s="125"/>
      <c r="U78" s="125"/>
      <c r="V78" s="125"/>
      <c r="W78" s="125"/>
      <c r="X78" s="125"/>
      <c r="Y78" s="125"/>
      <c r="Z78" s="125"/>
      <c r="AA78" s="125"/>
      <c r="AB78" s="125"/>
      <c r="AC78" s="125"/>
      <c r="AD78" s="125"/>
      <c r="AE78" s="125"/>
      <c r="AF78" s="125"/>
      <c r="AG78" s="126">
        <f>'SO 4.1 - Železniční svršek'!J34</f>
        <v>0</v>
      </c>
      <c r="AH78" s="124"/>
      <c r="AI78" s="124"/>
      <c r="AJ78" s="124"/>
      <c r="AK78" s="124"/>
      <c r="AL78" s="124"/>
      <c r="AM78" s="124"/>
      <c r="AN78" s="126">
        <f>SUM(AG78,AT78)</f>
        <v>0</v>
      </c>
      <c r="AO78" s="124"/>
      <c r="AP78" s="124"/>
      <c r="AQ78" s="127" t="s">
        <v>84</v>
      </c>
      <c r="AR78" s="64"/>
      <c r="AS78" s="128">
        <v>0</v>
      </c>
      <c r="AT78" s="129">
        <f>ROUND(SUM(AV78:AW78),2)</f>
        <v>0</v>
      </c>
      <c r="AU78" s="130">
        <f>'SO 4.1 - Železniční svršek'!P94</f>
        <v>0</v>
      </c>
      <c r="AV78" s="129">
        <f>'SO 4.1 - Železniční svršek'!J37</f>
        <v>0</v>
      </c>
      <c r="AW78" s="129">
        <f>'SO 4.1 - Železniční svršek'!J38</f>
        <v>0</v>
      </c>
      <c r="AX78" s="129">
        <f>'SO 4.1 - Železniční svršek'!J39</f>
        <v>0</v>
      </c>
      <c r="AY78" s="129">
        <f>'SO 4.1 - Železniční svršek'!J40</f>
        <v>0</v>
      </c>
      <c r="AZ78" s="129">
        <f>'SO 4.1 - Železniční svršek'!F37</f>
        <v>0</v>
      </c>
      <c r="BA78" s="129">
        <f>'SO 4.1 - Železniční svršek'!F38</f>
        <v>0</v>
      </c>
      <c r="BB78" s="129">
        <f>'SO 4.1 - Železniční svršek'!F39</f>
        <v>0</v>
      </c>
      <c r="BC78" s="129">
        <f>'SO 4.1 - Železniční svršek'!F40</f>
        <v>0</v>
      </c>
      <c r="BD78" s="131">
        <f>'SO 4.1 - Železniční svršek'!F41</f>
        <v>0</v>
      </c>
      <c r="BE78" s="4"/>
      <c r="BT78" s="132" t="s">
        <v>93</v>
      </c>
      <c r="BV78" s="132" t="s">
        <v>73</v>
      </c>
      <c r="BW78" s="132" t="s">
        <v>147</v>
      </c>
      <c r="BX78" s="132" t="s">
        <v>145</v>
      </c>
      <c r="CL78" s="132" t="s">
        <v>121</v>
      </c>
    </row>
    <row r="79" s="4" customFormat="1" ht="16.5" customHeight="1">
      <c r="A79" s="4"/>
      <c r="B79" s="62"/>
      <c r="C79" s="124"/>
      <c r="D79" s="124"/>
      <c r="E79" s="125" t="s">
        <v>148</v>
      </c>
      <c r="F79" s="125"/>
      <c r="G79" s="125"/>
      <c r="H79" s="125"/>
      <c r="I79" s="125"/>
      <c r="J79" s="124"/>
      <c r="K79" s="125" t="s">
        <v>149</v>
      </c>
      <c r="L79" s="125"/>
      <c r="M79" s="125"/>
      <c r="N79" s="125"/>
      <c r="O79" s="125"/>
      <c r="P79" s="125"/>
      <c r="Q79" s="125"/>
      <c r="R79" s="125"/>
      <c r="S79" s="125"/>
      <c r="T79" s="125"/>
      <c r="U79" s="125"/>
      <c r="V79" s="125"/>
      <c r="W79" s="125"/>
      <c r="X79" s="125"/>
      <c r="Y79" s="125"/>
      <c r="Z79" s="125"/>
      <c r="AA79" s="125"/>
      <c r="AB79" s="125"/>
      <c r="AC79" s="125"/>
      <c r="AD79" s="125"/>
      <c r="AE79" s="125"/>
      <c r="AF79" s="125"/>
      <c r="AG79" s="133">
        <f>ROUND(SUM(AG80:AG81),2)</f>
        <v>0</v>
      </c>
      <c r="AH79" s="124"/>
      <c r="AI79" s="124"/>
      <c r="AJ79" s="124"/>
      <c r="AK79" s="124"/>
      <c r="AL79" s="124"/>
      <c r="AM79" s="124"/>
      <c r="AN79" s="126">
        <f>SUM(AG79,AT79)</f>
        <v>0</v>
      </c>
      <c r="AO79" s="124"/>
      <c r="AP79" s="124"/>
      <c r="AQ79" s="127" t="s">
        <v>84</v>
      </c>
      <c r="AR79" s="64"/>
      <c r="AS79" s="128">
        <f>ROUND(SUM(AS80:AS81),2)</f>
        <v>0</v>
      </c>
      <c r="AT79" s="129">
        <f>ROUND(SUM(AV79:AW79),2)</f>
        <v>0</v>
      </c>
      <c r="AU79" s="130">
        <f>ROUND(SUM(AU80:AU81),5)</f>
        <v>0</v>
      </c>
      <c r="AV79" s="129">
        <f>ROUND(AZ79*L29,2)</f>
        <v>0</v>
      </c>
      <c r="AW79" s="129">
        <f>ROUND(BA79*L30,2)</f>
        <v>0</v>
      </c>
      <c r="AX79" s="129">
        <f>ROUND(BB79*L29,2)</f>
        <v>0</v>
      </c>
      <c r="AY79" s="129">
        <f>ROUND(BC79*L30,2)</f>
        <v>0</v>
      </c>
      <c r="AZ79" s="129">
        <f>ROUND(SUM(AZ80:AZ81),2)</f>
        <v>0</v>
      </c>
      <c r="BA79" s="129">
        <f>ROUND(SUM(BA80:BA81),2)</f>
        <v>0</v>
      </c>
      <c r="BB79" s="129">
        <f>ROUND(SUM(BB80:BB81),2)</f>
        <v>0</v>
      </c>
      <c r="BC79" s="129">
        <f>ROUND(SUM(BC80:BC81),2)</f>
        <v>0</v>
      </c>
      <c r="BD79" s="131">
        <f>ROUND(SUM(BD80:BD81),2)</f>
        <v>0</v>
      </c>
      <c r="BE79" s="4"/>
      <c r="BS79" s="132" t="s">
        <v>70</v>
      </c>
      <c r="BT79" s="132" t="s">
        <v>80</v>
      </c>
      <c r="BU79" s="132" t="s">
        <v>72</v>
      </c>
      <c r="BV79" s="132" t="s">
        <v>73</v>
      </c>
      <c r="BW79" s="132" t="s">
        <v>150</v>
      </c>
      <c r="BX79" s="132" t="s">
        <v>117</v>
      </c>
      <c r="CL79" s="132" t="s">
        <v>121</v>
      </c>
    </row>
    <row r="80" s="4" customFormat="1" ht="16.5" customHeight="1">
      <c r="A80" s="123" t="s">
        <v>81</v>
      </c>
      <c r="B80" s="62"/>
      <c r="C80" s="124"/>
      <c r="D80" s="124"/>
      <c r="E80" s="124"/>
      <c r="F80" s="125" t="s">
        <v>151</v>
      </c>
      <c r="G80" s="125"/>
      <c r="H80" s="125"/>
      <c r="I80" s="125"/>
      <c r="J80" s="125"/>
      <c r="K80" s="124"/>
      <c r="L80" s="125" t="s">
        <v>123</v>
      </c>
      <c r="M80" s="125"/>
      <c r="N80" s="125"/>
      <c r="O80" s="125"/>
      <c r="P80" s="125"/>
      <c r="Q80" s="125"/>
      <c r="R80" s="125"/>
      <c r="S80" s="125"/>
      <c r="T80" s="125"/>
      <c r="U80" s="125"/>
      <c r="V80" s="125"/>
      <c r="W80" s="125"/>
      <c r="X80" s="125"/>
      <c r="Y80" s="125"/>
      <c r="Z80" s="125"/>
      <c r="AA80" s="125"/>
      <c r="AB80" s="125"/>
      <c r="AC80" s="125"/>
      <c r="AD80" s="125"/>
      <c r="AE80" s="125"/>
      <c r="AF80" s="125"/>
      <c r="AG80" s="126">
        <f>'SO 5.1 - Železniční svršek'!J34</f>
        <v>0</v>
      </c>
      <c r="AH80" s="124"/>
      <c r="AI80" s="124"/>
      <c r="AJ80" s="124"/>
      <c r="AK80" s="124"/>
      <c r="AL80" s="124"/>
      <c r="AM80" s="124"/>
      <c r="AN80" s="126">
        <f>SUM(AG80,AT80)</f>
        <v>0</v>
      </c>
      <c r="AO80" s="124"/>
      <c r="AP80" s="124"/>
      <c r="AQ80" s="127" t="s">
        <v>84</v>
      </c>
      <c r="AR80" s="64"/>
      <c r="AS80" s="128">
        <v>0</v>
      </c>
      <c r="AT80" s="129">
        <f>ROUND(SUM(AV80:AW80),2)</f>
        <v>0</v>
      </c>
      <c r="AU80" s="130">
        <f>'SO 5.1 - Železniční svršek'!P94</f>
        <v>0</v>
      </c>
      <c r="AV80" s="129">
        <f>'SO 5.1 - Železniční svršek'!J37</f>
        <v>0</v>
      </c>
      <c r="AW80" s="129">
        <f>'SO 5.1 - Železniční svršek'!J38</f>
        <v>0</v>
      </c>
      <c r="AX80" s="129">
        <f>'SO 5.1 - Železniční svršek'!J39</f>
        <v>0</v>
      </c>
      <c r="AY80" s="129">
        <f>'SO 5.1 - Železniční svršek'!J40</f>
        <v>0</v>
      </c>
      <c r="AZ80" s="129">
        <f>'SO 5.1 - Železniční svršek'!F37</f>
        <v>0</v>
      </c>
      <c r="BA80" s="129">
        <f>'SO 5.1 - Železniční svršek'!F38</f>
        <v>0</v>
      </c>
      <c r="BB80" s="129">
        <f>'SO 5.1 - Železniční svršek'!F39</f>
        <v>0</v>
      </c>
      <c r="BC80" s="129">
        <f>'SO 5.1 - Železniční svršek'!F40</f>
        <v>0</v>
      </c>
      <c r="BD80" s="131">
        <f>'SO 5.1 - Železniční svršek'!F41</f>
        <v>0</v>
      </c>
      <c r="BE80" s="4"/>
      <c r="BT80" s="132" t="s">
        <v>93</v>
      </c>
      <c r="BV80" s="132" t="s">
        <v>73</v>
      </c>
      <c r="BW80" s="132" t="s">
        <v>152</v>
      </c>
      <c r="BX80" s="132" t="s">
        <v>150</v>
      </c>
      <c r="CL80" s="132" t="s">
        <v>121</v>
      </c>
    </row>
    <row r="81" s="4" customFormat="1" ht="16.5" customHeight="1">
      <c r="A81" s="123" t="s">
        <v>81</v>
      </c>
      <c r="B81" s="62"/>
      <c r="C81" s="124"/>
      <c r="D81" s="124"/>
      <c r="E81" s="124"/>
      <c r="F81" s="125" t="s">
        <v>153</v>
      </c>
      <c r="G81" s="125"/>
      <c r="H81" s="125"/>
      <c r="I81" s="125"/>
      <c r="J81" s="125"/>
      <c r="K81" s="124"/>
      <c r="L81" s="125" t="s">
        <v>126</v>
      </c>
      <c r="M81" s="125"/>
      <c r="N81" s="125"/>
      <c r="O81" s="125"/>
      <c r="P81" s="125"/>
      <c r="Q81" s="125"/>
      <c r="R81" s="125"/>
      <c r="S81" s="125"/>
      <c r="T81" s="125"/>
      <c r="U81" s="125"/>
      <c r="V81" s="125"/>
      <c r="W81" s="125"/>
      <c r="X81" s="125"/>
      <c r="Y81" s="125"/>
      <c r="Z81" s="125"/>
      <c r="AA81" s="125"/>
      <c r="AB81" s="125"/>
      <c r="AC81" s="125"/>
      <c r="AD81" s="125"/>
      <c r="AE81" s="125"/>
      <c r="AF81" s="125"/>
      <c r="AG81" s="126">
        <f>'SO 5.2 - Materiál zadavat...'!J34</f>
        <v>0</v>
      </c>
      <c r="AH81" s="124"/>
      <c r="AI81" s="124"/>
      <c r="AJ81" s="124"/>
      <c r="AK81" s="124"/>
      <c r="AL81" s="124"/>
      <c r="AM81" s="124"/>
      <c r="AN81" s="126">
        <f>SUM(AG81,AT81)</f>
        <v>0</v>
      </c>
      <c r="AO81" s="124"/>
      <c r="AP81" s="124"/>
      <c r="AQ81" s="127" t="s">
        <v>84</v>
      </c>
      <c r="AR81" s="64"/>
      <c r="AS81" s="128">
        <v>0</v>
      </c>
      <c r="AT81" s="129">
        <f>ROUND(SUM(AV81:AW81),2)</f>
        <v>0</v>
      </c>
      <c r="AU81" s="130">
        <f>'SO 5.2 - Materiál zadavat...'!P91</f>
        <v>0</v>
      </c>
      <c r="AV81" s="129">
        <f>'SO 5.2 - Materiál zadavat...'!J37</f>
        <v>0</v>
      </c>
      <c r="AW81" s="129">
        <f>'SO 5.2 - Materiál zadavat...'!J38</f>
        <v>0</v>
      </c>
      <c r="AX81" s="129">
        <f>'SO 5.2 - Materiál zadavat...'!J39</f>
        <v>0</v>
      </c>
      <c r="AY81" s="129">
        <f>'SO 5.2 - Materiál zadavat...'!J40</f>
        <v>0</v>
      </c>
      <c r="AZ81" s="129">
        <f>'SO 5.2 - Materiál zadavat...'!F37</f>
        <v>0</v>
      </c>
      <c r="BA81" s="129">
        <f>'SO 5.2 - Materiál zadavat...'!F38</f>
        <v>0</v>
      </c>
      <c r="BB81" s="129">
        <f>'SO 5.2 - Materiál zadavat...'!F39</f>
        <v>0</v>
      </c>
      <c r="BC81" s="129">
        <f>'SO 5.2 - Materiál zadavat...'!F40</f>
        <v>0</v>
      </c>
      <c r="BD81" s="131">
        <f>'SO 5.2 - Materiál zadavat...'!F41</f>
        <v>0</v>
      </c>
      <c r="BE81" s="4"/>
      <c r="BT81" s="132" t="s">
        <v>93</v>
      </c>
      <c r="BV81" s="132" t="s">
        <v>73</v>
      </c>
      <c r="BW81" s="132" t="s">
        <v>154</v>
      </c>
      <c r="BX81" s="132" t="s">
        <v>150</v>
      </c>
      <c r="CL81" s="132" t="s">
        <v>121</v>
      </c>
    </row>
    <row r="82" s="4" customFormat="1" ht="23.25" customHeight="1">
      <c r="A82" s="4"/>
      <c r="B82" s="62"/>
      <c r="C82" s="124"/>
      <c r="D82" s="124"/>
      <c r="E82" s="125" t="s">
        <v>155</v>
      </c>
      <c r="F82" s="125"/>
      <c r="G82" s="125"/>
      <c r="H82" s="125"/>
      <c r="I82" s="125"/>
      <c r="J82" s="124"/>
      <c r="K82" s="125" t="s">
        <v>156</v>
      </c>
      <c r="L82" s="125"/>
      <c r="M82" s="125"/>
      <c r="N82" s="125"/>
      <c r="O82" s="125"/>
      <c r="P82" s="125"/>
      <c r="Q82" s="125"/>
      <c r="R82" s="125"/>
      <c r="S82" s="125"/>
      <c r="T82" s="125"/>
      <c r="U82" s="125"/>
      <c r="V82" s="125"/>
      <c r="W82" s="125"/>
      <c r="X82" s="125"/>
      <c r="Y82" s="125"/>
      <c r="Z82" s="125"/>
      <c r="AA82" s="125"/>
      <c r="AB82" s="125"/>
      <c r="AC82" s="125"/>
      <c r="AD82" s="125"/>
      <c r="AE82" s="125"/>
      <c r="AF82" s="125"/>
      <c r="AG82" s="133">
        <f>ROUND(SUM(AG83:AG84),2)</f>
        <v>0</v>
      </c>
      <c r="AH82" s="124"/>
      <c r="AI82" s="124"/>
      <c r="AJ82" s="124"/>
      <c r="AK82" s="124"/>
      <c r="AL82" s="124"/>
      <c r="AM82" s="124"/>
      <c r="AN82" s="126">
        <f>SUM(AG82,AT82)</f>
        <v>0</v>
      </c>
      <c r="AO82" s="124"/>
      <c r="AP82" s="124"/>
      <c r="AQ82" s="127" t="s">
        <v>84</v>
      </c>
      <c r="AR82" s="64"/>
      <c r="AS82" s="128">
        <f>ROUND(SUM(AS83:AS84),2)</f>
        <v>0</v>
      </c>
      <c r="AT82" s="129">
        <f>ROUND(SUM(AV82:AW82),2)</f>
        <v>0</v>
      </c>
      <c r="AU82" s="130">
        <f>ROUND(SUM(AU83:AU84),5)</f>
        <v>0</v>
      </c>
      <c r="AV82" s="129">
        <f>ROUND(AZ82*L29,2)</f>
        <v>0</v>
      </c>
      <c r="AW82" s="129">
        <f>ROUND(BA82*L30,2)</f>
        <v>0</v>
      </c>
      <c r="AX82" s="129">
        <f>ROUND(BB82*L29,2)</f>
        <v>0</v>
      </c>
      <c r="AY82" s="129">
        <f>ROUND(BC82*L30,2)</f>
        <v>0</v>
      </c>
      <c r="AZ82" s="129">
        <f>ROUND(SUM(AZ83:AZ84),2)</f>
        <v>0</v>
      </c>
      <c r="BA82" s="129">
        <f>ROUND(SUM(BA83:BA84),2)</f>
        <v>0</v>
      </c>
      <c r="BB82" s="129">
        <f>ROUND(SUM(BB83:BB84),2)</f>
        <v>0</v>
      </c>
      <c r="BC82" s="129">
        <f>ROUND(SUM(BC83:BC84),2)</f>
        <v>0</v>
      </c>
      <c r="BD82" s="131">
        <f>ROUND(SUM(BD83:BD84),2)</f>
        <v>0</v>
      </c>
      <c r="BE82" s="4"/>
      <c r="BS82" s="132" t="s">
        <v>70</v>
      </c>
      <c r="BT82" s="132" t="s">
        <v>80</v>
      </c>
      <c r="BU82" s="132" t="s">
        <v>72</v>
      </c>
      <c r="BV82" s="132" t="s">
        <v>73</v>
      </c>
      <c r="BW82" s="132" t="s">
        <v>157</v>
      </c>
      <c r="BX82" s="132" t="s">
        <v>117</v>
      </c>
      <c r="CL82" s="132" t="s">
        <v>121</v>
      </c>
    </row>
    <row r="83" s="4" customFormat="1" ht="16.5" customHeight="1">
      <c r="A83" s="123" t="s">
        <v>81</v>
      </c>
      <c r="B83" s="62"/>
      <c r="C83" s="124"/>
      <c r="D83" s="124"/>
      <c r="E83" s="124"/>
      <c r="F83" s="125" t="s">
        <v>158</v>
      </c>
      <c r="G83" s="125"/>
      <c r="H83" s="125"/>
      <c r="I83" s="125"/>
      <c r="J83" s="125"/>
      <c r="K83" s="124"/>
      <c r="L83" s="125" t="s">
        <v>123</v>
      </c>
      <c r="M83" s="125"/>
      <c r="N83" s="125"/>
      <c r="O83" s="125"/>
      <c r="P83" s="125"/>
      <c r="Q83" s="125"/>
      <c r="R83" s="125"/>
      <c r="S83" s="125"/>
      <c r="T83" s="125"/>
      <c r="U83" s="125"/>
      <c r="V83" s="125"/>
      <c r="W83" s="125"/>
      <c r="X83" s="125"/>
      <c r="Y83" s="125"/>
      <c r="Z83" s="125"/>
      <c r="AA83" s="125"/>
      <c r="AB83" s="125"/>
      <c r="AC83" s="125"/>
      <c r="AD83" s="125"/>
      <c r="AE83" s="125"/>
      <c r="AF83" s="125"/>
      <c r="AG83" s="126">
        <f>'SO 6.1 - Železniční svršek'!J34</f>
        <v>0</v>
      </c>
      <c r="AH83" s="124"/>
      <c r="AI83" s="124"/>
      <c r="AJ83" s="124"/>
      <c r="AK83" s="124"/>
      <c r="AL83" s="124"/>
      <c r="AM83" s="124"/>
      <c r="AN83" s="126">
        <f>SUM(AG83,AT83)</f>
        <v>0</v>
      </c>
      <c r="AO83" s="124"/>
      <c r="AP83" s="124"/>
      <c r="AQ83" s="127" t="s">
        <v>84</v>
      </c>
      <c r="AR83" s="64"/>
      <c r="AS83" s="128">
        <v>0</v>
      </c>
      <c r="AT83" s="129">
        <f>ROUND(SUM(AV83:AW83),2)</f>
        <v>0</v>
      </c>
      <c r="AU83" s="130">
        <f>'SO 6.1 - Železniční svršek'!P94</f>
        <v>0</v>
      </c>
      <c r="AV83" s="129">
        <f>'SO 6.1 - Železniční svršek'!J37</f>
        <v>0</v>
      </c>
      <c r="AW83" s="129">
        <f>'SO 6.1 - Železniční svršek'!J38</f>
        <v>0</v>
      </c>
      <c r="AX83" s="129">
        <f>'SO 6.1 - Železniční svršek'!J39</f>
        <v>0</v>
      </c>
      <c r="AY83" s="129">
        <f>'SO 6.1 - Železniční svršek'!J40</f>
        <v>0</v>
      </c>
      <c r="AZ83" s="129">
        <f>'SO 6.1 - Železniční svršek'!F37</f>
        <v>0</v>
      </c>
      <c r="BA83" s="129">
        <f>'SO 6.1 - Železniční svršek'!F38</f>
        <v>0</v>
      </c>
      <c r="BB83" s="129">
        <f>'SO 6.1 - Železniční svršek'!F39</f>
        <v>0</v>
      </c>
      <c r="BC83" s="129">
        <f>'SO 6.1 - Železniční svršek'!F40</f>
        <v>0</v>
      </c>
      <c r="BD83" s="131">
        <f>'SO 6.1 - Železniční svršek'!F41</f>
        <v>0</v>
      </c>
      <c r="BE83" s="4"/>
      <c r="BT83" s="132" t="s">
        <v>93</v>
      </c>
      <c r="BV83" s="132" t="s">
        <v>73</v>
      </c>
      <c r="BW83" s="132" t="s">
        <v>159</v>
      </c>
      <c r="BX83" s="132" t="s">
        <v>157</v>
      </c>
      <c r="CL83" s="132" t="s">
        <v>121</v>
      </c>
    </row>
    <row r="84" s="4" customFormat="1" ht="16.5" customHeight="1">
      <c r="A84" s="123" t="s">
        <v>81</v>
      </c>
      <c r="B84" s="62"/>
      <c r="C84" s="124"/>
      <c r="D84" s="124"/>
      <c r="E84" s="124"/>
      <c r="F84" s="125" t="s">
        <v>160</v>
      </c>
      <c r="G84" s="125"/>
      <c r="H84" s="125"/>
      <c r="I84" s="125"/>
      <c r="J84" s="125"/>
      <c r="K84" s="124"/>
      <c r="L84" s="125" t="s">
        <v>126</v>
      </c>
      <c r="M84" s="125"/>
      <c r="N84" s="125"/>
      <c r="O84" s="125"/>
      <c r="P84" s="125"/>
      <c r="Q84" s="125"/>
      <c r="R84" s="125"/>
      <c r="S84" s="125"/>
      <c r="T84" s="125"/>
      <c r="U84" s="125"/>
      <c r="V84" s="125"/>
      <c r="W84" s="125"/>
      <c r="X84" s="125"/>
      <c r="Y84" s="125"/>
      <c r="Z84" s="125"/>
      <c r="AA84" s="125"/>
      <c r="AB84" s="125"/>
      <c r="AC84" s="125"/>
      <c r="AD84" s="125"/>
      <c r="AE84" s="125"/>
      <c r="AF84" s="125"/>
      <c r="AG84" s="126">
        <f>'SO 6.2 - Materiál zadavat...'!J34</f>
        <v>0</v>
      </c>
      <c r="AH84" s="124"/>
      <c r="AI84" s="124"/>
      <c r="AJ84" s="124"/>
      <c r="AK84" s="124"/>
      <c r="AL84" s="124"/>
      <c r="AM84" s="124"/>
      <c r="AN84" s="126">
        <f>SUM(AG84,AT84)</f>
        <v>0</v>
      </c>
      <c r="AO84" s="124"/>
      <c r="AP84" s="124"/>
      <c r="AQ84" s="127" t="s">
        <v>84</v>
      </c>
      <c r="AR84" s="64"/>
      <c r="AS84" s="128">
        <v>0</v>
      </c>
      <c r="AT84" s="129">
        <f>ROUND(SUM(AV84:AW84),2)</f>
        <v>0</v>
      </c>
      <c r="AU84" s="130">
        <f>'SO 6.2 - Materiál zadavat...'!P91</f>
        <v>0</v>
      </c>
      <c r="AV84" s="129">
        <f>'SO 6.2 - Materiál zadavat...'!J37</f>
        <v>0</v>
      </c>
      <c r="AW84" s="129">
        <f>'SO 6.2 - Materiál zadavat...'!J38</f>
        <v>0</v>
      </c>
      <c r="AX84" s="129">
        <f>'SO 6.2 - Materiál zadavat...'!J39</f>
        <v>0</v>
      </c>
      <c r="AY84" s="129">
        <f>'SO 6.2 - Materiál zadavat...'!J40</f>
        <v>0</v>
      </c>
      <c r="AZ84" s="129">
        <f>'SO 6.2 - Materiál zadavat...'!F37</f>
        <v>0</v>
      </c>
      <c r="BA84" s="129">
        <f>'SO 6.2 - Materiál zadavat...'!F38</f>
        <v>0</v>
      </c>
      <c r="BB84" s="129">
        <f>'SO 6.2 - Materiál zadavat...'!F39</f>
        <v>0</v>
      </c>
      <c r="BC84" s="129">
        <f>'SO 6.2 - Materiál zadavat...'!F40</f>
        <v>0</v>
      </c>
      <c r="BD84" s="131">
        <f>'SO 6.2 - Materiál zadavat...'!F41</f>
        <v>0</v>
      </c>
      <c r="BE84" s="4"/>
      <c r="BT84" s="132" t="s">
        <v>93</v>
      </c>
      <c r="BV84" s="132" t="s">
        <v>73</v>
      </c>
      <c r="BW84" s="132" t="s">
        <v>161</v>
      </c>
      <c r="BX84" s="132" t="s">
        <v>157</v>
      </c>
      <c r="CL84" s="132" t="s">
        <v>121</v>
      </c>
    </row>
    <row r="85" s="4" customFormat="1" ht="16.5" customHeight="1">
      <c r="A85" s="4"/>
      <c r="B85" s="62"/>
      <c r="C85" s="124"/>
      <c r="D85" s="124"/>
      <c r="E85" s="125" t="s">
        <v>162</v>
      </c>
      <c r="F85" s="125"/>
      <c r="G85" s="125"/>
      <c r="H85" s="125"/>
      <c r="I85" s="125"/>
      <c r="J85" s="124"/>
      <c r="K85" s="125" t="s">
        <v>163</v>
      </c>
      <c r="L85" s="125"/>
      <c r="M85" s="125"/>
      <c r="N85" s="125"/>
      <c r="O85" s="125"/>
      <c r="P85" s="125"/>
      <c r="Q85" s="125"/>
      <c r="R85" s="125"/>
      <c r="S85" s="125"/>
      <c r="T85" s="125"/>
      <c r="U85" s="125"/>
      <c r="V85" s="125"/>
      <c r="W85" s="125"/>
      <c r="X85" s="125"/>
      <c r="Y85" s="125"/>
      <c r="Z85" s="125"/>
      <c r="AA85" s="125"/>
      <c r="AB85" s="125"/>
      <c r="AC85" s="125"/>
      <c r="AD85" s="125"/>
      <c r="AE85" s="125"/>
      <c r="AF85" s="125"/>
      <c r="AG85" s="133">
        <f>ROUND(SUM(AG86:AG87),2)</f>
        <v>0</v>
      </c>
      <c r="AH85" s="124"/>
      <c r="AI85" s="124"/>
      <c r="AJ85" s="124"/>
      <c r="AK85" s="124"/>
      <c r="AL85" s="124"/>
      <c r="AM85" s="124"/>
      <c r="AN85" s="126">
        <f>SUM(AG85,AT85)</f>
        <v>0</v>
      </c>
      <c r="AO85" s="124"/>
      <c r="AP85" s="124"/>
      <c r="AQ85" s="127" t="s">
        <v>84</v>
      </c>
      <c r="AR85" s="64"/>
      <c r="AS85" s="128">
        <f>ROUND(SUM(AS86:AS87),2)</f>
        <v>0</v>
      </c>
      <c r="AT85" s="129">
        <f>ROUND(SUM(AV85:AW85),2)</f>
        <v>0</v>
      </c>
      <c r="AU85" s="130">
        <f>ROUND(SUM(AU86:AU87),5)</f>
        <v>0</v>
      </c>
      <c r="AV85" s="129">
        <f>ROUND(AZ85*L29,2)</f>
        <v>0</v>
      </c>
      <c r="AW85" s="129">
        <f>ROUND(BA85*L30,2)</f>
        <v>0</v>
      </c>
      <c r="AX85" s="129">
        <f>ROUND(BB85*L29,2)</f>
        <v>0</v>
      </c>
      <c r="AY85" s="129">
        <f>ROUND(BC85*L30,2)</f>
        <v>0</v>
      </c>
      <c r="AZ85" s="129">
        <f>ROUND(SUM(AZ86:AZ87),2)</f>
        <v>0</v>
      </c>
      <c r="BA85" s="129">
        <f>ROUND(SUM(BA86:BA87),2)</f>
        <v>0</v>
      </c>
      <c r="BB85" s="129">
        <f>ROUND(SUM(BB86:BB87),2)</f>
        <v>0</v>
      </c>
      <c r="BC85" s="129">
        <f>ROUND(SUM(BC86:BC87),2)</f>
        <v>0</v>
      </c>
      <c r="BD85" s="131">
        <f>ROUND(SUM(BD86:BD87),2)</f>
        <v>0</v>
      </c>
      <c r="BE85" s="4"/>
      <c r="BS85" s="132" t="s">
        <v>70</v>
      </c>
      <c r="BT85" s="132" t="s">
        <v>80</v>
      </c>
      <c r="BU85" s="132" t="s">
        <v>72</v>
      </c>
      <c r="BV85" s="132" t="s">
        <v>73</v>
      </c>
      <c r="BW85" s="132" t="s">
        <v>164</v>
      </c>
      <c r="BX85" s="132" t="s">
        <v>117</v>
      </c>
      <c r="CL85" s="132" t="s">
        <v>121</v>
      </c>
    </row>
    <row r="86" s="4" customFormat="1" ht="16.5" customHeight="1">
      <c r="A86" s="123" t="s">
        <v>81</v>
      </c>
      <c r="B86" s="62"/>
      <c r="C86" s="124"/>
      <c r="D86" s="124"/>
      <c r="E86" s="124"/>
      <c r="F86" s="125" t="s">
        <v>165</v>
      </c>
      <c r="G86" s="125"/>
      <c r="H86" s="125"/>
      <c r="I86" s="125"/>
      <c r="J86" s="125"/>
      <c r="K86" s="124"/>
      <c r="L86" s="125" t="s">
        <v>123</v>
      </c>
      <c r="M86" s="125"/>
      <c r="N86" s="125"/>
      <c r="O86" s="125"/>
      <c r="P86" s="125"/>
      <c r="Q86" s="125"/>
      <c r="R86" s="125"/>
      <c r="S86" s="125"/>
      <c r="T86" s="125"/>
      <c r="U86" s="125"/>
      <c r="V86" s="125"/>
      <c r="W86" s="125"/>
      <c r="X86" s="125"/>
      <c r="Y86" s="125"/>
      <c r="Z86" s="125"/>
      <c r="AA86" s="125"/>
      <c r="AB86" s="125"/>
      <c r="AC86" s="125"/>
      <c r="AD86" s="125"/>
      <c r="AE86" s="125"/>
      <c r="AF86" s="125"/>
      <c r="AG86" s="126">
        <f>'SO 7.1 - Železniční svršek'!J34</f>
        <v>0</v>
      </c>
      <c r="AH86" s="124"/>
      <c r="AI86" s="124"/>
      <c r="AJ86" s="124"/>
      <c r="AK86" s="124"/>
      <c r="AL86" s="124"/>
      <c r="AM86" s="124"/>
      <c r="AN86" s="126">
        <f>SUM(AG86,AT86)</f>
        <v>0</v>
      </c>
      <c r="AO86" s="124"/>
      <c r="AP86" s="124"/>
      <c r="AQ86" s="127" t="s">
        <v>84</v>
      </c>
      <c r="AR86" s="64"/>
      <c r="AS86" s="128">
        <v>0</v>
      </c>
      <c r="AT86" s="129">
        <f>ROUND(SUM(AV86:AW86),2)</f>
        <v>0</v>
      </c>
      <c r="AU86" s="130">
        <f>'SO 7.1 - Železniční svršek'!P94</f>
        <v>0</v>
      </c>
      <c r="AV86" s="129">
        <f>'SO 7.1 - Železniční svršek'!J37</f>
        <v>0</v>
      </c>
      <c r="AW86" s="129">
        <f>'SO 7.1 - Železniční svršek'!J38</f>
        <v>0</v>
      </c>
      <c r="AX86" s="129">
        <f>'SO 7.1 - Železniční svršek'!J39</f>
        <v>0</v>
      </c>
      <c r="AY86" s="129">
        <f>'SO 7.1 - Železniční svršek'!J40</f>
        <v>0</v>
      </c>
      <c r="AZ86" s="129">
        <f>'SO 7.1 - Železniční svršek'!F37</f>
        <v>0</v>
      </c>
      <c r="BA86" s="129">
        <f>'SO 7.1 - Železniční svršek'!F38</f>
        <v>0</v>
      </c>
      <c r="BB86" s="129">
        <f>'SO 7.1 - Železniční svršek'!F39</f>
        <v>0</v>
      </c>
      <c r="BC86" s="129">
        <f>'SO 7.1 - Železniční svršek'!F40</f>
        <v>0</v>
      </c>
      <c r="BD86" s="131">
        <f>'SO 7.1 - Železniční svršek'!F41</f>
        <v>0</v>
      </c>
      <c r="BE86" s="4"/>
      <c r="BT86" s="132" t="s">
        <v>93</v>
      </c>
      <c r="BV86" s="132" t="s">
        <v>73</v>
      </c>
      <c r="BW86" s="132" t="s">
        <v>166</v>
      </c>
      <c r="BX86" s="132" t="s">
        <v>164</v>
      </c>
      <c r="CL86" s="132" t="s">
        <v>121</v>
      </c>
    </row>
    <row r="87" s="4" customFormat="1" ht="16.5" customHeight="1">
      <c r="A87" s="123" t="s">
        <v>81</v>
      </c>
      <c r="B87" s="62"/>
      <c r="C87" s="124"/>
      <c r="D87" s="124"/>
      <c r="E87" s="124"/>
      <c r="F87" s="125" t="s">
        <v>167</v>
      </c>
      <c r="G87" s="125"/>
      <c r="H87" s="125"/>
      <c r="I87" s="125"/>
      <c r="J87" s="125"/>
      <c r="K87" s="124"/>
      <c r="L87" s="125" t="s">
        <v>126</v>
      </c>
      <c r="M87" s="125"/>
      <c r="N87" s="125"/>
      <c r="O87" s="125"/>
      <c r="P87" s="125"/>
      <c r="Q87" s="125"/>
      <c r="R87" s="125"/>
      <c r="S87" s="125"/>
      <c r="T87" s="125"/>
      <c r="U87" s="125"/>
      <c r="V87" s="125"/>
      <c r="W87" s="125"/>
      <c r="X87" s="125"/>
      <c r="Y87" s="125"/>
      <c r="Z87" s="125"/>
      <c r="AA87" s="125"/>
      <c r="AB87" s="125"/>
      <c r="AC87" s="125"/>
      <c r="AD87" s="125"/>
      <c r="AE87" s="125"/>
      <c r="AF87" s="125"/>
      <c r="AG87" s="126">
        <f>'SO 7.2 - Materiál zadavat...'!J34</f>
        <v>0</v>
      </c>
      <c r="AH87" s="124"/>
      <c r="AI87" s="124"/>
      <c r="AJ87" s="124"/>
      <c r="AK87" s="124"/>
      <c r="AL87" s="124"/>
      <c r="AM87" s="124"/>
      <c r="AN87" s="126">
        <f>SUM(AG87,AT87)</f>
        <v>0</v>
      </c>
      <c r="AO87" s="124"/>
      <c r="AP87" s="124"/>
      <c r="AQ87" s="127" t="s">
        <v>84</v>
      </c>
      <c r="AR87" s="64"/>
      <c r="AS87" s="128">
        <v>0</v>
      </c>
      <c r="AT87" s="129">
        <f>ROUND(SUM(AV87:AW87),2)</f>
        <v>0</v>
      </c>
      <c r="AU87" s="130">
        <f>'SO 7.2 - Materiál zadavat...'!P91</f>
        <v>0</v>
      </c>
      <c r="AV87" s="129">
        <f>'SO 7.2 - Materiál zadavat...'!J37</f>
        <v>0</v>
      </c>
      <c r="AW87" s="129">
        <f>'SO 7.2 - Materiál zadavat...'!J38</f>
        <v>0</v>
      </c>
      <c r="AX87" s="129">
        <f>'SO 7.2 - Materiál zadavat...'!J39</f>
        <v>0</v>
      </c>
      <c r="AY87" s="129">
        <f>'SO 7.2 - Materiál zadavat...'!J40</f>
        <v>0</v>
      </c>
      <c r="AZ87" s="129">
        <f>'SO 7.2 - Materiál zadavat...'!F37</f>
        <v>0</v>
      </c>
      <c r="BA87" s="129">
        <f>'SO 7.2 - Materiál zadavat...'!F38</f>
        <v>0</v>
      </c>
      <c r="BB87" s="129">
        <f>'SO 7.2 - Materiál zadavat...'!F39</f>
        <v>0</v>
      </c>
      <c r="BC87" s="129">
        <f>'SO 7.2 - Materiál zadavat...'!F40</f>
        <v>0</v>
      </c>
      <c r="BD87" s="131">
        <f>'SO 7.2 - Materiál zadavat...'!F41</f>
        <v>0</v>
      </c>
      <c r="BE87" s="4"/>
      <c r="BT87" s="132" t="s">
        <v>93</v>
      </c>
      <c r="BV87" s="132" t="s">
        <v>73</v>
      </c>
      <c r="BW87" s="132" t="s">
        <v>168</v>
      </c>
      <c r="BX87" s="132" t="s">
        <v>164</v>
      </c>
      <c r="CL87" s="132" t="s">
        <v>121</v>
      </c>
    </row>
    <row r="88" s="4" customFormat="1" ht="16.5" customHeight="1">
      <c r="A88" s="123" t="s">
        <v>81</v>
      </c>
      <c r="B88" s="62"/>
      <c r="C88" s="124"/>
      <c r="D88" s="124"/>
      <c r="E88" s="125" t="s">
        <v>169</v>
      </c>
      <c r="F88" s="125"/>
      <c r="G88" s="125"/>
      <c r="H88" s="125"/>
      <c r="I88" s="125"/>
      <c r="J88" s="124"/>
      <c r="K88" s="125" t="s">
        <v>170</v>
      </c>
      <c r="L88" s="125"/>
      <c r="M88" s="125"/>
      <c r="N88" s="125"/>
      <c r="O88" s="125"/>
      <c r="P88" s="125"/>
      <c r="Q88" s="125"/>
      <c r="R88" s="125"/>
      <c r="S88" s="125"/>
      <c r="T88" s="125"/>
      <c r="U88" s="125"/>
      <c r="V88" s="125"/>
      <c r="W88" s="125"/>
      <c r="X88" s="125"/>
      <c r="Y88" s="125"/>
      <c r="Z88" s="125"/>
      <c r="AA88" s="125"/>
      <c r="AB88" s="125"/>
      <c r="AC88" s="125"/>
      <c r="AD88" s="125"/>
      <c r="AE88" s="125"/>
      <c r="AF88" s="125"/>
      <c r="AG88" s="126">
        <f>'VON - Vedlejší a ostatní ...'!J32</f>
        <v>0</v>
      </c>
      <c r="AH88" s="124"/>
      <c r="AI88" s="124"/>
      <c r="AJ88" s="124"/>
      <c r="AK88" s="124"/>
      <c r="AL88" s="124"/>
      <c r="AM88" s="124"/>
      <c r="AN88" s="126">
        <f>SUM(AG88,AT88)</f>
        <v>0</v>
      </c>
      <c r="AO88" s="124"/>
      <c r="AP88" s="124"/>
      <c r="AQ88" s="127" t="s">
        <v>84</v>
      </c>
      <c r="AR88" s="64"/>
      <c r="AS88" s="128">
        <v>0</v>
      </c>
      <c r="AT88" s="129">
        <f>ROUND(SUM(AV88:AW88),2)</f>
        <v>0</v>
      </c>
      <c r="AU88" s="130">
        <f>'VON - Vedlejší a ostatní ...'!P86</f>
        <v>0</v>
      </c>
      <c r="AV88" s="129">
        <f>'VON - Vedlejší a ostatní ...'!J35</f>
        <v>0</v>
      </c>
      <c r="AW88" s="129">
        <f>'VON - Vedlejší a ostatní ...'!J36</f>
        <v>0</v>
      </c>
      <c r="AX88" s="129">
        <f>'VON - Vedlejší a ostatní ...'!J37</f>
        <v>0</v>
      </c>
      <c r="AY88" s="129">
        <f>'VON - Vedlejší a ostatní ...'!J38</f>
        <v>0</v>
      </c>
      <c r="AZ88" s="129">
        <f>'VON - Vedlejší a ostatní ...'!F35</f>
        <v>0</v>
      </c>
      <c r="BA88" s="129">
        <f>'VON - Vedlejší a ostatní ...'!F36</f>
        <v>0</v>
      </c>
      <c r="BB88" s="129">
        <f>'VON - Vedlejší a ostatní ...'!F37</f>
        <v>0</v>
      </c>
      <c r="BC88" s="129">
        <f>'VON - Vedlejší a ostatní ...'!F38</f>
        <v>0</v>
      </c>
      <c r="BD88" s="131">
        <f>'VON - Vedlejší a ostatní ...'!F39</f>
        <v>0</v>
      </c>
      <c r="BE88" s="4"/>
      <c r="BT88" s="132" t="s">
        <v>80</v>
      </c>
      <c r="BV88" s="132" t="s">
        <v>73</v>
      </c>
      <c r="BW88" s="132" t="s">
        <v>171</v>
      </c>
      <c r="BX88" s="132" t="s">
        <v>117</v>
      </c>
      <c r="CL88" s="132" t="s">
        <v>121</v>
      </c>
    </row>
    <row r="89" s="7" customFormat="1" ht="16.5" customHeight="1">
      <c r="A89" s="7"/>
      <c r="B89" s="110"/>
      <c r="C89" s="111"/>
      <c r="D89" s="112" t="s">
        <v>98</v>
      </c>
      <c r="E89" s="112"/>
      <c r="F89" s="112"/>
      <c r="G89" s="112"/>
      <c r="H89" s="112"/>
      <c r="I89" s="113"/>
      <c r="J89" s="112" t="s">
        <v>172</v>
      </c>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4">
        <f>ROUND(SUM(AG90:AG92),2)</f>
        <v>0</v>
      </c>
      <c r="AH89" s="113"/>
      <c r="AI89" s="113"/>
      <c r="AJ89" s="113"/>
      <c r="AK89" s="113"/>
      <c r="AL89" s="113"/>
      <c r="AM89" s="113"/>
      <c r="AN89" s="115">
        <f>SUM(AG89,AT89)</f>
        <v>0</v>
      </c>
      <c r="AO89" s="113"/>
      <c r="AP89" s="113"/>
      <c r="AQ89" s="116" t="s">
        <v>77</v>
      </c>
      <c r="AR89" s="117"/>
      <c r="AS89" s="118">
        <f>ROUND(SUM(AS90:AS92),2)</f>
        <v>0</v>
      </c>
      <c r="AT89" s="119">
        <f>ROUND(SUM(AV89:AW89),2)</f>
        <v>0</v>
      </c>
      <c r="AU89" s="120">
        <f>ROUND(SUM(AU90:AU92),5)</f>
        <v>0</v>
      </c>
      <c r="AV89" s="119">
        <f>ROUND(AZ89*L29,2)</f>
        <v>0</v>
      </c>
      <c r="AW89" s="119">
        <f>ROUND(BA89*L30,2)</f>
        <v>0</v>
      </c>
      <c r="AX89" s="119">
        <f>ROUND(BB89*L29,2)</f>
        <v>0</v>
      </c>
      <c r="AY89" s="119">
        <f>ROUND(BC89*L30,2)</f>
        <v>0</v>
      </c>
      <c r="AZ89" s="119">
        <f>ROUND(SUM(AZ90:AZ92),2)</f>
        <v>0</v>
      </c>
      <c r="BA89" s="119">
        <f>ROUND(SUM(BA90:BA92),2)</f>
        <v>0</v>
      </c>
      <c r="BB89" s="119">
        <f>ROUND(SUM(BB90:BB92),2)</f>
        <v>0</v>
      </c>
      <c r="BC89" s="119">
        <f>ROUND(SUM(BC90:BC92),2)</f>
        <v>0</v>
      </c>
      <c r="BD89" s="121">
        <f>ROUND(SUM(BD90:BD92),2)</f>
        <v>0</v>
      </c>
      <c r="BE89" s="7"/>
      <c r="BS89" s="122" t="s">
        <v>70</v>
      </c>
      <c r="BT89" s="122" t="s">
        <v>78</v>
      </c>
      <c r="BU89" s="122" t="s">
        <v>72</v>
      </c>
      <c r="BV89" s="122" t="s">
        <v>73</v>
      </c>
      <c r="BW89" s="122" t="s">
        <v>173</v>
      </c>
      <c r="BX89" s="122" t="s">
        <v>5</v>
      </c>
      <c r="CL89" s="122" t="s">
        <v>19</v>
      </c>
      <c r="CM89" s="122" t="s">
        <v>80</v>
      </c>
    </row>
    <row r="90" s="4" customFormat="1" ht="16.5" customHeight="1">
      <c r="A90" s="123" t="s">
        <v>81</v>
      </c>
      <c r="B90" s="62"/>
      <c r="C90" s="124"/>
      <c r="D90" s="124"/>
      <c r="E90" s="125" t="s">
        <v>75</v>
      </c>
      <c r="F90" s="125"/>
      <c r="G90" s="125"/>
      <c r="H90" s="125"/>
      <c r="I90" s="125"/>
      <c r="J90" s="124"/>
      <c r="K90" s="125" t="s">
        <v>174</v>
      </c>
      <c r="L90" s="125"/>
      <c r="M90" s="125"/>
      <c r="N90" s="125"/>
      <c r="O90" s="125"/>
      <c r="P90" s="125"/>
      <c r="Q90" s="125"/>
      <c r="R90" s="125"/>
      <c r="S90" s="125"/>
      <c r="T90" s="125"/>
      <c r="U90" s="125"/>
      <c r="V90" s="125"/>
      <c r="W90" s="125"/>
      <c r="X90" s="125"/>
      <c r="Y90" s="125"/>
      <c r="Z90" s="125"/>
      <c r="AA90" s="125"/>
      <c r="AB90" s="125"/>
      <c r="AC90" s="125"/>
      <c r="AD90" s="125"/>
      <c r="AE90" s="125"/>
      <c r="AF90" s="125"/>
      <c r="AG90" s="126">
        <f>'01 - Elektromontáže'!J32</f>
        <v>0</v>
      </c>
      <c r="AH90" s="124"/>
      <c r="AI90" s="124"/>
      <c r="AJ90" s="124"/>
      <c r="AK90" s="124"/>
      <c r="AL90" s="124"/>
      <c r="AM90" s="124"/>
      <c r="AN90" s="126">
        <f>SUM(AG90,AT90)</f>
        <v>0</v>
      </c>
      <c r="AO90" s="124"/>
      <c r="AP90" s="124"/>
      <c r="AQ90" s="127" t="s">
        <v>84</v>
      </c>
      <c r="AR90" s="64"/>
      <c r="AS90" s="128">
        <v>0</v>
      </c>
      <c r="AT90" s="129">
        <f>ROUND(SUM(AV90:AW90),2)</f>
        <v>0</v>
      </c>
      <c r="AU90" s="130">
        <f>'01 - Elektromontáže'!P86</f>
        <v>0</v>
      </c>
      <c r="AV90" s="129">
        <f>'01 - Elektromontáže'!J35</f>
        <v>0</v>
      </c>
      <c r="AW90" s="129">
        <f>'01 - Elektromontáže'!J36</f>
        <v>0</v>
      </c>
      <c r="AX90" s="129">
        <f>'01 - Elektromontáže'!J37</f>
        <v>0</v>
      </c>
      <c r="AY90" s="129">
        <f>'01 - Elektromontáže'!J38</f>
        <v>0</v>
      </c>
      <c r="AZ90" s="129">
        <f>'01 - Elektromontáže'!F35</f>
        <v>0</v>
      </c>
      <c r="BA90" s="129">
        <f>'01 - Elektromontáže'!F36</f>
        <v>0</v>
      </c>
      <c r="BB90" s="129">
        <f>'01 - Elektromontáže'!F37</f>
        <v>0</v>
      </c>
      <c r="BC90" s="129">
        <f>'01 - Elektromontáže'!F38</f>
        <v>0</v>
      </c>
      <c r="BD90" s="131">
        <f>'01 - Elektromontáže'!F39</f>
        <v>0</v>
      </c>
      <c r="BE90" s="4"/>
      <c r="BT90" s="132" t="s">
        <v>80</v>
      </c>
      <c r="BV90" s="132" t="s">
        <v>73</v>
      </c>
      <c r="BW90" s="132" t="s">
        <v>175</v>
      </c>
      <c r="BX90" s="132" t="s">
        <v>173</v>
      </c>
      <c r="CL90" s="132" t="s">
        <v>19</v>
      </c>
    </row>
    <row r="91" s="4" customFormat="1" ht="16.5" customHeight="1">
      <c r="A91" s="123" t="s">
        <v>81</v>
      </c>
      <c r="B91" s="62"/>
      <c r="C91" s="124"/>
      <c r="D91" s="124"/>
      <c r="E91" s="125" t="s">
        <v>95</v>
      </c>
      <c r="F91" s="125"/>
      <c r="G91" s="125"/>
      <c r="H91" s="125"/>
      <c r="I91" s="125"/>
      <c r="J91" s="124"/>
      <c r="K91" s="125" t="s">
        <v>111</v>
      </c>
      <c r="L91" s="125"/>
      <c r="M91" s="125"/>
      <c r="N91" s="125"/>
      <c r="O91" s="125"/>
      <c r="P91" s="125"/>
      <c r="Q91" s="125"/>
      <c r="R91" s="125"/>
      <c r="S91" s="125"/>
      <c r="T91" s="125"/>
      <c r="U91" s="125"/>
      <c r="V91" s="125"/>
      <c r="W91" s="125"/>
      <c r="X91" s="125"/>
      <c r="Y91" s="125"/>
      <c r="Z91" s="125"/>
      <c r="AA91" s="125"/>
      <c r="AB91" s="125"/>
      <c r="AC91" s="125"/>
      <c r="AD91" s="125"/>
      <c r="AE91" s="125"/>
      <c r="AF91" s="125"/>
      <c r="AG91" s="126">
        <f>'02 - Zemní práce'!J32</f>
        <v>0</v>
      </c>
      <c r="AH91" s="124"/>
      <c r="AI91" s="124"/>
      <c r="AJ91" s="124"/>
      <c r="AK91" s="124"/>
      <c r="AL91" s="124"/>
      <c r="AM91" s="124"/>
      <c r="AN91" s="126">
        <f>SUM(AG91,AT91)</f>
        <v>0</v>
      </c>
      <c r="AO91" s="124"/>
      <c r="AP91" s="124"/>
      <c r="AQ91" s="127" t="s">
        <v>84</v>
      </c>
      <c r="AR91" s="64"/>
      <c r="AS91" s="128">
        <v>0</v>
      </c>
      <c r="AT91" s="129">
        <f>ROUND(SUM(AV91:AW91),2)</f>
        <v>0</v>
      </c>
      <c r="AU91" s="130">
        <f>'02 - Zemní práce'!P87</f>
        <v>0</v>
      </c>
      <c r="AV91" s="129">
        <f>'02 - Zemní práce'!J35</f>
        <v>0</v>
      </c>
      <c r="AW91" s="129">
        <f>'02 - Zemní práce'!J36</f>
        <v>0</v>
      </c>
      <c r="AX91" s="129">
        <f>'02 - Zemní práce'!J37</f>
        <v>0</v>
      </c>
      <c r="AY91" s="129">
        <f>'02 - Zemní práce'!J38</f>
        <v>0</v>
      </c>
      <c r="AZ91" s="129">
        <f>'02 - Zemní práce'!F35</f>
        <v>0</v>
      </c>
      <c r="BA91" s="129">
        <f>'02 - Zemní práce'!F36</f>
        <v>0</v>
      </c>
      <c r="BB91" s="129">
        <f>'02 - Zemní práce'!F37</f>
        <v>0</v>
      </c>
      <c r="BC91" s="129">
        <f>'02 - Zemní práce'!F38</f>
        <v>0</v>
      </c>
      <c r="BD91" s="131">
        <f>'02 - Zemní práce'!F39</f>
        <v>0</v>
      </c>
      <c r="BE91" s="4"/>
      <c r="BT91" s="132" t="s">
        <v>80</v>
      </c>
      <c r="BV91" s="132" t="s">
        <v>73</v>
      </c>
      <c r="BW91" s="132" t="s">
        <v>176</v>
      </c>
      <c r="BX91" s="132" t="s">
        <v>173</v>
      </c>
      <c r="CL91" s="132" t="s">
        <v>19</v>
      </c>
    </row>
    <row r="92" s="4" customFormat="1" ht="16.5" customHeight="1">
      <c r="A92" s="123" t="s">
        <v>81</v>
      </c>
      <c r="B92" s="62"/>
      <c r="C92" s="124"/>
      <c r="D92" s="124"/>
      <c r="E92" s="125" t="s">
        <v>98</v>
      </c>
      <c r="F92" s="125"/>
      <c r="G92" s="125"/>
      <c r="H92" s="125"/>
      <c r="I92" s="125"/>
      <c r="J92" s="124"/>
      <c r="K92" s="125" t="s">
        <v>169</v>
      </c>
      <c r="L92" s="125"/>
      <c r="M92" s="125"/>
      <c r="N92" s="125"/>
      <c r="O92" s="125"/>
      <c r="P92" s="125"/>
      <c r="Q92" s="125"/>
      <c r="R92" s="125"/>
      <c r="S92" s="125"/>
      <c r="T92" s="125"/>
      <c r="U92" s="125"/>
      <c r="V92" s="125"/>
      <c r="W92" s="125"/>
      <c r="X92" s="125"/>
      <c r="Y92" s="125"/>
      <c r="Z92" s="125"/>
      <c r="AA92" s="125"/>
      <c r="AB92" s="125"/>
      <c r="AC92" s="125"/>
      <c r="AD92" s="125"/>
      <c r="AE92" s="125"/>
      <c r="AF92" s="125"/>
      <c r="AG92" s="126">
        <f>'03 - VON'!J32</f>
        <v>0</v>
      </c>
      <c r="AH92" s="124"/>
      <c r="AI92" s="124"/>
      <c r="AJ92" s="124"/>
      <c r="AK92" s="124"/>
      <c r="AL92" s="124"/>
      <c r="AM92" s="124"/>
      <c r="AN92" s="126">
        <f>SUM(AG92,AT92)</f>
        <v>0</v>
      </c>
      <c r="AO92" s="124"/>
      <c r="AP92" s="124"/>
      <c r="AQ92" s="127" t="s">
        <v>84</v>
      </c>
      <c r="AR92" s="64"/>
      <c r="AS92" s="134">
        <v>0</v>
      </c>
      <c r="AT92" s="135">
        <f>ROUND(SUM(AV92:AW92),2)</f>
        <v>0</v>
      </c>
      <c r="AU92" s="136">
        <f>'03 - VON'!P87</f>
        <v>0</v>
      </c>
      <c r="AV92" s="135">
        <f>'03 - VON'!J35</f>
        <v>0</v>
      </c>
      <c r="AW92" s="135">
        <f>'03 - VON'!J36</f>
        <v>0</v>
      </c>
      <c r="AX92" s="135">
        <f>'03 - VON'!J37</f>
        <v>0</v>
      </c>
      <c r="AY92" s="135">
        <f>'03 - VON'!J38</f>
        <v>0</v>
      </c>
      <c r="AZ92" s="135">
        <f>'03 - VON'!F35</f>
        <v>0</v>
      </c>
      <c r="BA92" s="135">
        <f>'03 - VON'!F36</f>
        <v>0</v>
      </c>
      <c r="BB92" s="135">
        <f>'03 - VON'!F37</f>
        <v>0</v>
      </c>
      <c r="BC92" s="135">
        <f>'03 - VON'!F38</f>
        <v>0</v>
      </c>
      <c r="BD92" s="137">
        <f>'03 - VON'!F39</f>
        <v>0</v>
      </c>
      <c r="BE92" s="4"/>
      <c r="BT92" s="132" t="s">
        <v>80</v>
      </c>
      <c r="BV92" s="132" t="s">
        <v>73</v>
      </c>
      <c r="BW92" s="132" t="s">
        <v>177</v>
      </c>
      <c r="BX92" s="132" t="s">
        <v>173</v>
      </c>
      <c r="CL92" s="132" t="s">
        <v>19</v>
      </c>
    </row>
    <row r="93" s="2" customFormat="1" ht="30"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37"/>
      <c r="AT93" s="37"/>
      <c r="AU93" s="37"/>
      <c r="AV93" s="37"/>
      <c r="AW93" s="37"/>
      <c r="AX93" s="37"/>
      <c r="AY93" s="37"/>
      <c r="AZ93" s="37"/>
      <c r="BA93" s="37"/>
      <c r="BB93" s="37"/>
      <c r="BC93" s="37"/>
      <c r="BD93" s="37"/>
      <c r="BE93" s="37"/>
    </row>
    <row r="94" s="2" customFormat="1" ht="6.96" customHeight="1">
      <c r="A94" s="37"/>
      <c r="B94" s="58"/>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43"/>
      <c r="AS94" s="37"/>
      <c r="AT94" s="37"/>
      <c r="AU94" s="37"/>
      <c r="AV94" s="37"/>
      <c r="AW94" s="37"/>
      <c r="AX94" s="37"/>
      <c r="AY94" s="37"/>
      <c r="AZ94" s="37"/>
      <c r="BA94" s="37"/>
      <c r="BB94" s="37"/>
      <c r="BC94" s="37"/>
      <c r="BD94" s="37"/>
      <c r="BE94" s="37"/>
    </row>
  </sheetData>
  <sheetProtection sheet="1" formatColumns="0" formatRows="0" objects="1" scenarios="1" spinCount="100000" saltValue="MJKyFbwQlLGaXx4QWvKvIbQTGU/LSg//NyldlagDTsgOENHoU1nL6RrXu8AxkgIcEp4iM+SxXD5UXosqgKR5Pg==" hashValue="LjqUostZx2z36ee7Ro0wsIG4gV13qiBjgOqYIxYzJ83asbhlrGUtdZuvcn1VaPzvtB2E7Cfrdcoz1qPAqJdo3A==" algorithmName="SHA-512" password="CC35"/>
  <mergeCells count="190">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N61:AP61"/>
    <mergeCell ref="AN62:AP62"/>
    <mergeCell ref="AG62:AM62"/>
    <mergeCell ref="AN63:AP63"/>
    <mergeCell ref="AG63:AM63"/>
    <mergeCell ref="AN64:AP64"/>
    <mergeCell ref="AG64:AM64"/>
    <mergeCell ref="AN65:AP65"/>
    <mergeCell ref="AG65:AM65"/>
    <mergeCell ref="AN66:AP66"/>
    <mergeCell ref="AG66:AM66"/>
    <mergeCell ref="AN67:AP67"/>
    <mergeCell ref="AG67:AM67"/>
    <mergeCell ref="AN68:AP68"/>
    <mergeCell ref="AG68:AM68"/>
    <mergeCell ref="AG69:AM69"/>
    <mergeCell ref="AN69:AP69"/>
    <mergeCell ref="AN70:AP70"/>
    <mergeCell ref="AG70:AM70"/>
    <mergeCell ref="AG71:AM71"/>
    <mergeCell ref="AN71:AP71"/>
    <mergeCell ref="AN72:AP72"/>
    <mergeCell ref="AG72:AM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G81:AM81"/>
    <mergeCell ref="AN81:AP81"/>
    <mergeCell ref="AN82:AP82"/>
    <mergeCell ref="AG82:AM82"/>
    <mergeCell ref="AN83:AP83"/>
    <mergeCell ref="AG83:AM83"/>
    <mergeCell ref="AN84:AP84"/>
    <mergeCell ref="AG84:AM84"/>
    <mergeCell ref="AN85:AP85"/>
    <mergeCell ref="AG85:AM85"/>
    <mergeCell ref="AN86:AP86"/>
    <mergeCell ref="AG86:AM86"/>
    <mergeCell ref="AN87:AP87"/>
    <mergeCell ref="AG87:AM87"/>
    <mergeCell ref="AN88:AP88"/>
    <mergeCell ref="AG88:AM88"/>
    <mergeCell ref="AN89:AP89"/>
    <mergeCell ref="AG89:AM89"/>
    <mergeCell ref="AN90:AP90"/>
    <mergeCell ref="AG90:AM90"/>
    <mergeCell ref="AN91:AP91"/>
    <mergeCell ref="AG91:AM91"/>
    <mergeCell ref="AN92:AP92"/>
    <mergeCell ref="AG92:AM92"/>
    <mergeCell ref="L45:AO45"/>
    <mergeCell ref="C52:G52"/>
    <mergeCell ref="I52:AF52"/>
    <mergeCell ref="D55:H55"/>
    <mergeCell ref="J55:AF55"/>
    <mergeCell ref="K56:AF56"/>
    <mergeCell ref="E56:I56"/>
    <mergeCell ref="K57:AF57"/>
    <mergeCell ref="E57:I57"/>
    <mergeCell ref="K58:AF58"/>
    <mergeCell ref="E58:I58"/>
    <mergeCell ref="F59:J59"/>
    <mergeCell ref="L59:AF59"/>
    <mergeCell ref="L60:AF60"/>
    <mergeCell ref="F60:J60"/>
    <mergeCell ref="L61:AF61"/>
    <mergeCell ref="F61:J61"/>
    <mergeCell ref="F62:J62"/>
    <mergeCell ref="L62:AF62"/>
    <mergeCell ref="K63:AF63"/>
    <mergeCell ref="E63:I63"/>
    <mergeCell ref="K64:AF64"/>
    <mergeCell ref="E64:I64"/>
    <mergeCell ref="E65:I65"/>
    <mergeCell ref="K65:AF65"/>
    <mergeCell ref="E66:I66"/>
    <mergeCell ref="K66:AF66"/>
    <mergeCell ref="J67:AF67"/>
    <mergeCell ref="D67:H67"/>
    <mergeCell ref="AM47:AN47"/>
    <mergeCell ref="AM49:AP49"/>
    <mergeCell ref="AS49:AT51"/>
    <mergeCell ref="AM50:AP50"/>
    <mergeCell ref="AN52:AP52"/>
    <mergeCell ref="AG52:AM52"/>
    <mergeCell ref="AG55:AM55"/>
    <mergeCell ref="AN55:AP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K68:AF68"/>
    <mergeCell ref="E68:I68"/>
    <mergeCell ref="L69:AF69"/>
    <mergeCell ref="F69:J69"/>
    <mergeCell ref="F70:J70"/>
    <mergeCell ref="L70:AF70"/>
    <mergeCell ref="K71:AF71"/>
    <mergeCell ref="E71:I71"/>
    <mergeCell ref="F72:J72"/>
    <mergeCell ref="L72:AF72"/>
    <mergeCell ref="F73:J73"/>
    <mergeCell ref="L73:AF73"/>
    <mergeCell ref="K74:AF74"/>
    <mergeCell ref="E74:I74"/>
    <mergeCell ref="F75:J75"/>
    <mergeCell ref="L75:AF75"/>
    <mergeCell ref="F76:J76"/>
    <mergeCell ref="L76:AF76"/>
    <mergeCell ref="E77:I77"/>
    <mergeCell ref="K77:AF77"/>
    <mergeCell ref="F78:J78"/>
    <mergeCell ref="L78:AF78"/>
    <mergeCell ref="E79:I79"/>
    <mergeCell ref="K79:AF79"/>
    <mergeCell ref="F80:J80"/>
    <mergeCell ref="L80:AF80"/>
    <mergeCell ref="F81:J81"/>
    <mergeCell ref="L81:AF81"/>
    <mergeCell ref="E82:I82"/>
    <mergeCell ref="K82:AF82"/>
    <mergeCell ref="F83:J83"/>
    <mergeCell ref="L83:AF83"/>
    <mergeCell ref="F84:J84"/>
    <mergeCell ref="L84:AF84"/>
    <mergeCell ref="E85:I85"/>
    <mergeCell ref="K85:AF85"/>
    <mergeCell ref="F86:J86"/>
    <mergeCell ref="L86:AF86"/>
    <mergeCell ref="F87:J87"/>
    <mergeCell ref="L87:AF87"/>
    <mergeCell ref="E88:I88"/>
    <mergeCell ref="K88:AF88"/>
    <mergeCell ref="D89:H89"/>
    <mergeCell ref="J89:AF89"/>
    <mergeCell ref="E90:I90"/>
    <mergeCell ref="K90:AF90"/>
    <mergeCell ref="E91:I91"/>
    <mergeCell ref="K91:AF91"/>
    <mergeCell ref="E92:I92"/>
    <mergeCell ref="K92:AF92"/>
  </mergeCells>
  <hyperlinks>
    <hyperlink ref="A56" location="'PS01 - Božejovice kabelizace'!C2" display="/"/>
    <hyperlink ref="A57" location="'PS02 - Montáže a dodávky ZZ'!C2" display="/"/>
    <hyperlink ref="A59" location="'01 - Přestavníky'!C2" display="/"/>
    <hyperlink ref="A60" location="'02 - Návěstidla'!C2" display="/"/>
    <hyperlink ref="A61" location="'03 - Upozorňovadla'!C2" display="/"/>
    <hyperlink ref="A62" location="'04 - Výstražníky'!C2" display="/"/>
    <hyperlink ref="A63" location="'PS04 - Demontáže'!C2" display="/"/>
    <hyperlink ref="A64" location="'SO01 - Reléová místnost'!C2" display="/"/>
    <hyperlink ref="A65" location="'SO02 - Zemní práce'!C2" display="/"/>
    <hyperlink ref="A66" location="'VRN - Vedlekší rozpočtové...'!C2" display="/"/>
    <hyperlink ref="A69" location="'SO 1.1 - Železniční svršek'!C2" display="/"/>
    <hyperlink ref="A70" location="'SO 1.2 - Materiál zadavat...'!C2" display="/"/>
    <hyperlink ref="A72" location="'SO 2.1 - Železniční svršek'!C2" display="/"/>
    <hyperlink ref="A73" location="'SO 2.2 - Materiál a práce...'!C2" display="/"/>
    <hyperlink ref="A75" location="'SO 3.1 - Železniční svršek'!C2" display="/"/>
    <hyperlink ref="A76" location="'SO 3.2 - Materiál zadavat...'!C2" display="/"/>
    <hyperlink ref="A78" location="'SO 4.1 - Železniční svršek'!C2" display="/"/>
    <hyperlink ref="A80" location="'SO 5.1 - Železniční svršek'!C2" display="/"/>
    <hyperlink ref="A81" location="'SO 5.2 - Materiál zadavat...'!C2" display="/"/>
    <hyperlink ref="A83" location="'SO 6.1 - Železniční svršek'!C2" display="/"/>
    <hyperlink ref="A84" location="'SO 6.2 - Materiál zadavat...'!C2" display="/"/>
    <hyperlink ref="A86" location="'SO 7.1 - Železniční svršek'!C2" display="/"/>
    <hyperlink ref="A87" location="'SO 7.2 - Materiál zadavat...'!C2" display="/"/>
    <hyperlink ref="A88" location="'VON - Vedlejší a ostatní ...'!C2" display="/"/>
    <hyperlink ref="A90" location="'01 - Elektromontáže'!C2" display="/"/>
    <hyperlink ref="A91" location="'02 - Zemní práce'!C2" display="/"/>
    <hyperlink ref="A92" location="'03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112</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1672</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ROUND(J87,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ROUND((SUM(BE87:BE122)),  2)</f>
        <v>0</v>
      </c>
      <c r="G35" s="37"/>
      <c r="H35" s="37"/>
      <c r="I35" s="164">
        <v>0.20999999999999999</v>
      </c>
      <c r="J35" s="163">
        <f>ROUND(((SUM(BE87:BE122))*I35),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ROUND((SUM(BF87:BF122)),  2)</f>
        <v>0</v>
      </c>
      <c r="G36" s="37"/>
      <c r="H36" s="37"/>
      <c r="I36" s="164">
        <v>0.14999999999999999</v>
      </c>
      <c r="J36" s="163">
        <f>ROUND(((SUM(BF87:BF122))*I36),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ROUND((SUM(BG87:BG122)),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ROUND((SUM(BH87:BH122)),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ROUND((SUM(BI87:BI122)),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SO02 - Zemní práce</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J87</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1673</v>
      </c>
      <c r="E64" s="188"/>
      <c r="F64" s="188"/>
      <c r="G64" s="188"/>
      <c r="H64" s="188"/>
      <c r="I64" s="189"/>
      <c r="J64" s="190">
        <f>J88</f>
        <v>0</v>
      </c>
      <c r="K64" s="186"/>
      <c r="L64" s="191"/>
      <c r="S64" s="9"/>
      <c r="T64" s="9"/>
      <c r="U64" s="9"/>
      <c r="V64" s="9"/>
      <c r="W64" s="9"/>
      <c r="X64" s="9"/>
      <c r="Y64" s="9"/>
      <c r="Z64" s="9"/>
      <c r="AA64" s="9"/>
      <c r="AB64" s="9"/>
      <c r="AC64" s="9"/>
      <c r="AD64" s="9"/>
      <c r="AE64" s="9"/>
    </row>
    <row r="65" s="12" customFormat="1" ht="19.92" customHeight="1">
      <c r="A65" s="12"/>
      <c r="B65" s="246"/>
      <c r="C65" s="124"/>
      <c r="D65" s="247" t="s">
        <v>1674</v>
      </c>
      <c r="E65" s="248"/>
      <c r="F65" s="248"/>
      <c r="G65" s="248"/>
      <c r="H65" s="248"/>
      <c r="I65" s="249"/>
      <c r="J65" s="250">
        <f>J89</f>
        <v>0</v>
      </c>
      <c r="K65" s="124"/>
      <c r="L65" s="251"/>
      <c r="S65" s="12"/>
      <c r="T65" s="12"/>
      <c r="U65" s="12"/>
      <c r="V65" s="12"/>
      <c r="W65" s="12"/>
      <c r="X65" s="12"/>
      <c r="Y65" s="12"/>
      <c r="Z65" s="12"/>
      <c r="AA65" s="12"/>
      <c r="AB65" s="12"/>
      <c r="AC65" s="12"/>
      <c r="AD65" s="12"/>
      <c r="AE65" s="12"/>
    </row>
    <row r="66" s="2" customFormat="1" ht="21.84"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6.96" customHeight="1">
      <c r="A67" s="37"/>
      <c r="B67" s="58"/>
      <c r="C67" s="59"/>
      <c r="D67" s="59"/>
      <c r="E67" s="59"/>
      <c r="F67" s="59"/>
      <c r="G67" s="59"/>
      <c r="H67" s="59"/>
      <c r="I67" s="175"/>
      <c r="J67" s="59"/>
      <c r="K67" s="59"/>
      <c r="L67" s="147"/>
      <c r="S67" s="37"/>
      <c r="T67" s="37"/>
      <c r="U67" s="37"/>
      <c r="V67" s="37"/>
      <c r="W67" s="37"/>
      <c r="X67" s="37"/>
      <c r="Y67" s="37"/>
      <c r="Z67" s="37"/>
      <c r="AA67" s="37"/>
      <c r="AB67" s="37"/>
      <c r="AC67" s="37"/>
      <c r="AD67" s="37"/>
      <c r="AE67" s="37"/>
    </row>
    <row r="71" s="2" customFormat="1" ht="6.96" customHeight="1">
      <c r="A71" s="37"/>
      <c r="B71" s="60"/>
      <c r="C71" s="61"/>
      <c r="D71" s="61"/>
      <c r="E71" s="61"/>
      <c r="F71" s="61"/>
      <c r="G71" s="61"/>
      <c r="H71" s="61"/>
      <c r="I71" s="178"/>
      <c r="J71" s="61"/>
      <c r="K71" s="61"/>
      <c r="L71" s="147"/>
      <c r="S71" s="37"/>
      <c r="T71" s="37"/>
      <c r="U71" s="37"/>
      <c r="V71" s="37"/>
      <c r="W71" s="37"/>
      <c r="X71" s="37"/>
      <c r="Y71" s="37"/>
      <c r="Z71" s="37"/>
      <c r="AA71" s="37"/>
      <c r="AB71" s="37"/>
      <c r="AC71" s="37"/>
      <c r="AD71" s="37"/>
      <c r="AE71" s="37"/>
    </row>
    <row r="72" s="2" customFormat="1" ht="24.96" customHeight="1">
      <c r="A72" s="37"/>
      <c r="B72" s="38"/>
      <c r="C72" s="22" t="s">
        <v>188</v>
      </c>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16.5" customHeight="1">
      <c r="A75" s="37"/>
      <c r="B75" s="38"/>
      <c r="C75" s="39"/>
      <c r="D75" s="39"/>
      <c r="E75" s="179" t="str">
        <f>E7</f>
        <v>ŽST Božejovice, oprava SZZ a osvětlení včetně zrušení postradatelného zařízení infrastruktury</v>
      </c>
      <c r="F75" s="31"/>
      <c r="G75" s="31"/>
      <c r="H75" s="31"/>
      <c r="I75" s="146"/>
      <c r="J75" s="39"/>
      <c r="K75" s="39"/>
      <c r="L75" s="147"/>
      <c r="S75" s="37"/>
      <c r="T75" s="37"/>
      <c r="U75" s="37"/>
      <c r="V75" s="37"/>
      <c r="W75" s="37"/>
      <c r="X75" s="37"/>
      <c r="Y75" s="37"/>
      <c r="Z75" s="37"/>
      <c r="AA75" s="37"/>
      <c r="AB75" s="37"/>
      <c r="AC75" s="37"/>
      <c r="AD75" s="37"/>
      <c r="AE75" s="37"/>
    </row>
    <row r="76" s="1" customFormat="1" ht="12" customHeight="1">
      <c r="B76" s="20"/>
      <c r="C76" s="31" t="s">
        <v>179</v>
      </c>
      <c r="D76" s="21"/>
      <c r="E76" s="21"/>
      <c r="F76" s="21"/>
      <c r="G76" s="21"/>
      <c r="H76" s="21"/>
      <c r="I76" s="138"/>
      <c r="J76" s="21"/>
      <c r="K76" s="21"/>
      <c r="L76" s="19"/>
    </row>
    <row r="77" s="2" customFormat="1" ht="16.5" customHeight="1">
      <c r="A77" s="37"/>
      <c r="B77" s="38"/>
      <c r="C77" s="39"/>
      <c r="D77" s="39"/>
      <c r="E77" s="179" t="s">
        <v>180</v>
      </c>
      <c r="F77" s="39"/>
      <c r="G77" s="39"/>
      <c r="H77" s="39"/>
      <c r="I77" s="146"/>
      <c r="J77" s="39"/>
      <c r="K77" s="39"/>
      <c r="L77" s="147"/>
      <c r="S77" s="37"/>
      <c r="T77" s="37"/>
      <c r="U77" s="37"/>
      <c r="V77" s="37"/>
      <c r="W77" s="37"/>
      <c r="X77" s="37"/>
      <c r="Y77" s="37"/>
      <c r="Z77" s="37"/>
      <c r="AA77" s="37"/>
      <c r="AB77" s="37"/>
      <c r="AC77" s="37"/>
      <c r="AD77" s="37"/>
      <c r="AE77" s="37"/>
    </row>
    <row r="78" s="2" customFormat="1" ht="12" customHeight="1">
      <c r="A78" s="37"/>
      <c r="B78" s="38"/>
      <c r="C78" s="31" t="s">
        <v>181</v>
      </c>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6.5" customHeight="1">
      <c r="A79" s="37"/>
      <c r="B79" s="38"/>
      <c r="C79" s="39"/>
      <c r="D79" s="39"/>
      <c r="E79" s="68" t="str">
        <f>E11</f>
        <v>SO02 - Zemní práce</v>
      </c>
      <c r="F79" s="39"/>
      <c r="G79" s="39"/>
      <c r="H79" s="39"/>
      <c r="I79" s="146"/>
      <c r="J79" s="39"/>
      <c r="K79" s="39"/>
      <c r="L79" s="147"/>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46"/>
      <c r="J80" s="39"/>
      <c r="K80" s="39"/>
      <c r="L80" s="147"/>
      <c r="S80" s="37"/>
      <c r="T80" s="37"/>
      <c r="U80" s="37"/>
      <c r="V80" s="37"/>
      <c r="W80" s="37"/>
      <c r="X80" s="37"/>
      <c r="Y80" s="37"/>
      <c r="Z80" s="37"/>
      <c r="AA80" s="37"/>
      <c r="AB80" s="37"/>
      <c r="AC80" s="37"/>
      <c r="AD80" s="37"/>
      <c r="AE80" s="37"/>
    </row>
    <row r="81" s="2" customFormat="1" ht="12" customHeight="1">
      <c r="A81" s="37"/>
      <c r="B81" s="38"/>
      <c r="C81" s="31" t="s">
        <v>21</v>
      </c>
      <c r="D81" s="39"/>
      <c r="E81" s="39"/>
      <c r="F81" s="26" t="str">
        <f>F14</f>
        <v xml:space="preserve"> </v>
      </c>
      <c r="G81" s="39"/>
      <c r="H81" s="39"/>
      <c r="I81" s="149" t="s">
        <v>23</v>
      </c>
      <c r="J81" s="71" t="str">
        <f>IF(J14="","",J14)</f>
        <v>11. 3. 2020</v>
      </c>
      <c r="K81" s="39"/>
      <c r="L81" s="147"/>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5.15" customHeight="1">
      <c r="A83" s="37"/>
      <c r="B83" s="38"/>
      <c r="C83" s="31" t="s">
        <v>25</v>
      </c>
      <c r="D83" s="39"/>
      <c r="E83" s="39"/>
      <c r="F83" s="26" t="str">
        <f>E17</f>
        <v>Správa železnic, OŘ Plzeň</v>
      </c>
      <c r="G83" s="39"/>
      <c r="H83" s="39"/>
      <c r="I83" s="149" t="s">
        <v>31</v>
      </c>
      <c r="J83" s="35" t="str">
        <f>E23</f>
        <v xml:space="preserve"> </v>
      </c>
      <c r="K83" s="39"/>
      <c r="L83" s="147"/>
      <c r="S83" s="37"/>
      <c r="T83" s="37"/>
      <c r="U83" s="37"/>
      <c r="V83" s="37"/>
      <c r="W83" s="37"/>
      <c r="X83" s="37"/>
      <c r="Y83" s="37"/>
      <c r="Z83" s="37"/>
      <c r="AA83" s="37"/>
      <c r="AB83" s="37"/>
      <c r="AC83" s="37"/>
      <c r="AD83" s="37"/>
      <c r="AE83" s="37"/>
    </row>
    <row r="84" s="2" customFormat="1" ht="15.15" customHeight="1">
      <c r="A84" s="37"/>
      <c r="B84" s="38"/>
      <c r="C84" s="31" t="s">
        <v>29</v>
      </c>
      <c r="D84" s="39"/>
      <c r="E84" s="39"/>
      <c r="F84" s="26" t="str">
        <f>IF(E20="","",E20)</f>
        <v>Vyplň údaj</v>
      </c>
      <c r="G84" s="39"/>
      <c r="H84" s="39"/>
      <c r="I84" s="149" t="s">
        <v>34</v>
      </c>
      <c r="J84" s="35" t="str">
        <f>E26</f>
        <v xml:space="preserve"> </v>
      </c>
      <c r="K84" s="39"/>
      <c r="L84" s="147"/>
      <c r="S84" s="37"/>
      <c r="T84" s="37"/>
      <c r="U84" s="37"/>
      <c r="V84" s="37"/>
      <c r="W84" s="37"/>
      <c r="X84" s="37"/>
      <c r="Y84" s="37"/>
      <c r="Z84" s="37"/>
      <c r="AA84" s="37"/>
      <c r="AB84" s="37"/>
      <c r="AC84" s="37"/>
      <c r="AD84" s="37"/>
      <c r="AE84" s="37"/>
    </row>
    <row r="85" s="2" customFormat="1" ht="10.32"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10" customFormat="1" ht="29.28" customHeight="1">
      <c r="A86" s="192"/>
      <c r="B86" s="193"/>
      <c r="C86" s="194" t="s">
        <v>189</v>
      </c>
      <c r="D86" s="195" t="s">
        <v>56</v>
      </c>
      <c r="E86" s="195" t="s">
        <v>52</v>
      </c>
      <c r="F86" s="195" t="s">
        <v>53</v>
      </c>
      <c r="G86" s="195" t="s">
        <v>190</v>
      </c>
      <c r="H86" s="195" t="s">
        <v>191</v>
      </c>
      <c r="I86" s="196" t="s">
        <v>192</v>
      </c>
      <c r="J86" s="195" t="s">
        <v>185</v>
      </c>
      <c r="K86" s="197" t="s">
        <v>193</v>
      </c>
      <c r="L86" s="198"/>
      <c r="M86" s="91" t="s">
        <v>19</v>
      </c>
      <c r="N86" s="92" t="s">
        <v>41</v>
      </c>
      <c r="O86" s="92" t="s">
        <v>194</v>
      </c>
      <c r="P86" s="92" t="s">
        <v>195</v>
      </c>
      <c r="Q86" s="92" t="s">
        <v>196</v>
      </c>
      <c r="R86" s="92" t="s">
        <v>197</v>
      </c>
      <c r="S86" s="92" t="s">
        <v>198</v>
      </c>
      <c r="T86" s="93" t="s">
        <v>199</v>
      </c>
      <c r="U86" s="192"/>
      <c r="V86" s="192"/>
      <c r="W86" s="192"/>
      <c r="X86" s="192"/>
      <c r="Y86" s="192"/>
      <c r="Z86" s="192"/>
      <c r="AA86" s="192"/>
      <c r="AB86" s="192"/>
      <c r="AC86" s="192"/>
      <c r="AD86" s="192"/>
      <c r="AE86" s="192"/>
    </row>
    <row r="87" s="2" customFormat="1" ht="22.8" customHeight="1">
      <c r="A87" s="37"/>
      <c r="B87" s="38"/>
      <c r="C87" s="98" t="s">
        <v>200</v>
      </c>
      <c r="D87" s="39"/>
      <c r="E87" s="39"/>
      <c r="F87" s="39"/>
      <c r="G87" s="39"/>
      <c r="H87" s="39"/>
      <c r="I87" s="146"/>
      <c r="J87" s="199">
        <f>BK87</f>
        <v>0</v>
      </c>
      <c r="K87" s="39"/>
      <c r="L87" s="43"/>
      <c r="M87" s="94"/>
      <c r="N87" s="200"/>
      <c r="O87" s="95"/>
      <c r="P87" s="201">
        <f>P88</f>
        <v>0</v>
      </c>
      <c r="Q87" s="95"/>
      <c r="R87" s="201">
        <f>R88</f>
        <v>0.97649999999999992</v>
      </c>
      <c r="S87" s="95"/>
      <c r="T87" s="202">
        <f>T88</f>
        <v>0</v>
      </c>
      <c r="U87" s="37"/>
      <c r="V87" s="37"/>
      <c r="W87" s="37"/>
      <c r="X87" s="37"/>
      <c r="Y87" s="37"/>
      <c r="Z87" s="37"/>
      <c r="AA87" s="37"/>
      <c r="AB87" s="37"/>
      <c r="AC87" s="37"/>
      <c r="AD87" s="37"/>
      <c r="AE87" s="37"/>
      <c r="AT87" s="16" t="s">
        <v>70</v>
      </c>
      <c r="AU87" s="16" t="s">
        <v>186</v>
      </c>
      <c r="BK87" s="203">
        <f>BK88</f>
        <v>0</v>
      </c>
    </row>
    <row r="88" s="11" customFormat="1" ht="25.92" customHeight="1">
      <c r="A88" s="11"/>
      <c r="B88" s="204"/>
      <c r="C88" s="205"/>
      <c r="D88" s="206" t="s">
        <v>70</v>
      </c>
      <c r="E88" s="207" t="s">
        <v>1590</v>
      </c>
      <c r="F88" s="207" t="s">
        <v>1590</v>
      </c>
      <c r="G88" s="205"/>
      <c r="H88" s="205"/>
      <c r="I88" s="208"/>
      <c r="J88" s="209">
        <f>BK88</f>
        <v>0</v>
      </c>
      <c r="K88" s="205"/>
      <c r="L88" s="210"/>
      <c r="M88" s="211"/>
      <c r="N88" s="212"/>
      <c r="O88" s="212"/>
      <c r="P88" s="213">
        <f>P89</f>
        <v>0</v>
      </c>
      <c r="Q88" s="212"/>
      <c r="R88" s="213">
        <f>R89</f>
        <v>0.97649999999999992</v>
      </c>
      <c r="S88" s="212"/>
      <c r="T88" s="214">
        <f>T89</f>
        <v>0</v>
      </c>
      <c r="U88" s="11"/>
      <c r="V88" s="11"/>
      <c r="W88" s="11"/>
      <c r="X88" s="11"/>
      <c r="Y88" s="11"/>
      <c r="Z88" s="11"/>
      <c r="AA88" s="11"/>
      <c r="AB88" s="11"/>
      <c r="AC88" s="11"/>
      <c r="AD88" s="11"/>
      <c r="AE88" s="11"/>
      <c r="AR88" s="215" t="s">
        <v>78</v>
      </c>
      <c r="AT88" s="216" t="s">
        <v>70</v>
      </c>
      <c r="AU88" s="216" t="s">
        <v>71</v>
      </c>
      <c r="AY88" s="215" t="s">
        <v>202</v>
      </c>
      <c r="BK88" s="217">
        <f>BK89</f>
        <v>0</v>
      </c>
    </row>
    <row r="89" s="11" customFormat="1" ht="22.8" customHeight="1">
      <c r="A89" s="11"/>
      <c r="B89" s="204"/>
      <c r="C89" s="205"/>
      <c r="D89" s="206" t="s">
        <v>70</v>
      </c>
      <c r="E89" s="252" t="s">
        <v>78</v>
      </c>
      <c r="F89" s="252" t="s">
        <v>111</v>
      </c>
      <c r="G89" s="205"/>
      <c r="H89" s="205"/>
      <c r="I89" s="208"/>
      <c r="J89" s="253">
        <f>BK89</f>
        <v>0</v>
      </c>
      <c r="K89" s="205"/>
      <c r="L89" s="210"/>
      <c r="M89" s="211"/>
      <c r="N89" s="212"/>
      <c r="O89" s="212"/>
      <c r="P89" s="213">
        <f>SUM(P90:P122)</f>
        <v>0</v>
      </c>
      <c r="Q89" s="212"/>
      <c r="R89" s="213">
        <f>SUM(R90:R122)</f>
        <v>0.97649999999999992</v>
      </c>
      <c r="S89" s="212"/>
      <c r="T89" s="214">
        <f>SUM(T90:T122)</f>
        <v>0</v>
      </c>
      <c r="U89" s="11"/>
      <c r="V89" s="11"/>
      <c r="W89" s="11"/>
      <c r="X89" s="11"/>
      <c r="Y89" s="11"/>
      <c r="Z89" s="11"/>
      <c r="AA89" s="11"/>
      <c r="AB89" s="11"/>
      <c r="AC89" s="11"/>
      <c r="AD89" s="11"/>
      <c r="AE89" s="11"/>
      <c r="AR89" s="215" t="s">
        <v>78</v>
      </c>
      <c r="AT89" s="216" t="s">
        <v>70</v>
      </c>
      <c r="AU89" s="216" t="s">
        <v>78</v>
      </c>
      <c r="AY89" s="215" t="s">
        <v>202</v>
      </c>
      <c r="BK89" s="217">
        <f>SUM(BK90:BK122)</f>
        <v>0</v>
      </c>
    </row>
    <row r="90" s="2" customFormat="1" ht="21.75" customHeight="1">
      <c r="A90" s="37"/>
      <c r="B90" s="38"/>
      <c r="C90" s="232" t="s">
        <v>78</v>
      </c>
      <c r="D90" s="232" t="s">
        <v>259</v>
      </c>
      <c r="E90" s="233" t="s">
        <v>1675</v>
      </c>
      <c r="F90" s="234" t="s">
        <v>1676</v>
      </c>
      <c r="G90" s="235" t="s">
        <v>1595</v>
      </c>
      <c r="H90" s="236">
        <v>250</v>
      </c>
      <c r="I90" s="237"/>
      <c r="J90" s="238">
        <f>ROUND(I90*H90,2)</f>
        <v>0</v>
      </c>
      <c r="K90" s="234" t="s">
        <v>1596</v>
      </c>
      <c r="L90" s="43"/>
      <c r="M90" s="239" t="s">
        <v>19</v>
      </c>
      <c r="N90" s="240"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209</v>
      </c>
      <c r="AT90" s="230" t="s">
        <v>259</v>
      </c>
      <c r="AU90" s="230" t="s">
        <v>80</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209</v>
      </c>
      <c r="BM90" s="230" t="s">
        <v>1677</v>
      </c>
    </row>
    <row r="91" s="2" customFormat="1">
      <c r="A91" s="37"/>
      <c r="B91" s="38"/>
      <c r="C91" s="39"/>
      <c r="D91" s="254" t="s">
        <v>1355</v>
      </c>
      <c r="E91" s="39"/>
      <c r="F91" s="255" t="s">
        <v>1678</v>
      </c>
      <c r="G91" s="39"/>
      <c r="H91" s="39"/>
      <c r="I91" s="146"/>
      <c r="J91" s="39"/>
      <c r="K91" s="39"/>
      <c r="L91" s="43"/>
      <c r="M91" s="256"/>
      <c r="N91" s="257"/>
      <c r="O91" s="83"/>
      <c r="P91" s="83"/>
      <c r="Q91" s="83"/>
      <c r="R91" s="83"/>
      <c r="S91" s="83"/>
      <c r="T91" s="84"/>
      <c r="U91" s="37"/>
      <c r="V91" s="37"/>
      <c r="W91" s="37"/>
      <c r="X91" s="37"/>
      <c r="Y91" s="37"/>
      <c r="Z91" s="37"/>
      <c r="AA91" s="37"/>
      <c r="AB91" s="37"/>
      <c r="AC91" s="37"/>
      <c r="AD91" s="37"/>
      <c r="AE91" s="37"/>
      <c r="AT91" s="16" t="s">
        <v>1355</v>
      </c>
      <c r="AU91" s="16" t="s">
        <v>80</v>
      </c>
    </row>
    <row r="92" s="2" customFormat="1" ht="21.75" customHeight="1">
      <c r="A92" s="37"/>
      <c r="B92" s="38"/>
      <c r="C92" s="232" t="s">
        <v>80</v>
      </c>
      <c r="D92" s="232" t="s">
        <v>259</v>
      </c>
      <c r="E92" s="233" t="s">
        <v>1679</v>
      </c>
      <c r="F92" s="234" t="s">
        <v>1680</v>
      </c>
      <c r="G92" s="235" t="s">
        <v>1647</v>
      </c>
      <c r="H92" s="236">
        <v>25</v>
      </c>
      <c r="I92" s="237"/>
      <c r="J92" s="238">
        <f>ROUND(I92*H92,2)</f>
        <v>0</v>
      </c>
      <c r="K92" s="234" t="s">
        <v>1596</v>
      </c>
      <c r="L92" s="43"/>
      <c r="M92" s="239" t="s">
        <v>19</v>
      </c>
      <c r="N92" s="240"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209</v>
      </c>
      <c r="AT92" s="230" t="s">
        <v>259</v>
      </c>
      <c r="AU92" s="230" t="s">
        <v>80</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1681</v>
      </c>
    </row>
    <row r="93" s="2" customFormat="1">
      <c r="A93" s="37"/>
      <c r="B93" s="38"/>
      <c r="C93" s="39"/>
      <c r="D93" s="254" t="s">
        <v>1355</v>
      </c>
      <c r="E93" s="39"/>
      <c r="F93" s="255" t="s">
        <v>1682</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1355</v>
      </c>
      <c r="AU93" s="16" t="s">
        <v>80</v>
      </c>
    </row>
    <row r="94" s="2" customFormat="1" ht="21.75" customHeight="1">
      <c r="A94" s="37"/>
      <c r="B94" s="38"/>
      <c r="C94" s="232" t="s">
        <v>93</v>
      </c>
      <c r="D94" s="232" t="s">
        <v>259</v>
      </c>
      <c r="E94" s="233" t="s">
        <v>1683</v>
      </c>
      <c r="F94" s="234" t="s">
        <v>1684</v>
      </c>
      <c r="G94" s="235" t="s">
        <v>1647</v>
      </c>
      <c r="H94" s="236">
        <v>1100</v>
      </c>
      <c r="I94" s="237"/>
      <c r="J94" s="238">
        <f>ROUND(I94*H94,2)</f>
        <v>0</v>
      </c>
      <c r="K94" s="234" t="s">
        <v>1596</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209</v>
      </c>
      <c r="AT94" s="230" t="s">
        <v>259</v>
      </c>
      <c r="AU94" s="230" t="s">
        <v>80</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1685</v>
      </c>
    </row>
    <row r="95" s="2" customFormat="1">
      <c r="A95" s="37"/>
      <c r="B95" s="38"/>
      <c r="C95" s="39"/>
      <c r="D95" s="254" t="s">
        <v>1355</v>
      </c>
      <c r="E95" s="39"/>
      <c r="F95" s="255" t="s">
        <v>1686</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1355</v>
      </c>
      <c r="AU95" s="16" t="s">
        <v>80</v>
      </c>
    </row>
    <row r="96" s="2" customFormat="1" ht="21.75" customHeight="1">
      <c r="A96" s="37"/>
      <c r="B96" s="38"/>
      <c r="C96" s="232" t="s">
        <v>209</v>
      </c>
      <c r="D96" s="232" t="s">
        <v>259</v>
      </c>
      <c r="E96" s="233" t="s">
        <v>1687</v>
      </c>
      <c r="F96" s="234" t="s">
        <v>1688</v>
      </c>
      <c r="G96" s="235" t="s">
        <v>1595</v>
      </c>
      <c r="H96" s="236">
        <v>350</v>
      </c>
      <c r="I96" s="237"/>
      <c r="J96" s="238">
        <f>ROUND(I96*H96,2)</f>
        <v>0</v>
      </c>
      <c r="K96" s="234" t="s">
        <v>1596</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209</v>
      </c>
      <c r="AT96" s="230" t="s">
        <v>259</v>
      </c>
      <c r="AU96" s="230" t="s">
        <v>80</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1689</v>
      </c>
    </row>
    <row r="97" s="2" customFormat="1">
      <c r="A97" s="37"/>
      <c r="B97" s="38"/>
      <c r="C97" s="39"/>
      <c r="D97" s="254" t="s">
        <v>1355</v>
      </c>
      <c r="E97" s="39"/>
      <c r="F97" s="255" t="s">
        <v>1690</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1355</v>
      </c>
      <c r="AU97" s="16" t="s">
        <v>80</v>
      </c>
    </row>
    <row r="98" s="2" customFormat="1" ht="16.5" customHeight="1">
      <c r="A98" s="37"/>
      <c r="B98" s="38"/>
      <c r="C98" s="232" t="s">
        <v>220</v>
      </c>
      <c r="D98" s="232" t="s">
        <v>259</v>
      </c>
      <c r="E98" s="233" t="s">
        <v>1691</v>
      </c>
      <c r="F98" s="234" t="s">
        <v>1692</v>
      </c>
      <c r="G98" s="235" t="s">
        <v>1595</v>
      </c>
      <c r="H98" s="236">
        <v>450</v>
      </c>
      <c r="I98" s="237"/>
      <c r="J98" s="238">
        <f>ROUND(I98*H98,2)</f>
        <v>0</v>
      </c>
      <c r="K98" s="234" t="s">
        <v>1596</v>
      </c>
      <c r="L98" s="43"/>
      <c r="M98" s="239" t="s">
        <v>19</v>
      </c>
      <c r="N98" s="240"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209</v>
      </c>
      <c r="AT98" s="230" t="s">
        <v>259</v>
      </c>
      <c r="AU98" s="230" t="s">
        <v>80</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1693</v>
      </c>
    </row>
    <row r="99" s="2" customFormat="1">
      <c r="A99" s="37"/>
      <c r="B99" s="38"/>
      <c r="C99" s="39"/>
      <c r="D99" s="254" t="s">
        <v>1355</v>
      </c>
      <c r="E99" s="39"/>
      <c r="F99" s="255" t="s">
        <v>1690</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1355</v>
      </c>
      <c r="AU99" s="16" t="s">
        <v>80</v>
      </c>
    </row>
    <row r="100" s="2" customFormat="1" ht="21.75" customHeight="1">
      <c r="A100" s="37"/>
      <c r="B100" s="38"/>
      <c r="C100" s="232" t="s">
        <v>224</v>
      </c>
      <c r="D100" s="232" t="s">
        <v>259</v>
      </c>
      <c r="E100" s="233" t="s">
        <v>1694</v>
      </c>
      <c r="F100" s="234" t="s">
        <v>1695</v>
      </c>
      <c r="G100" s="235" t="s">
        <v>1595</v>
      </c>
      <c r="H100" s="236">
        <v>200</v>
      </c>
      <c r="I100" s="237"/>
      <c r="J100" s="238">
        <f>ROUND(I100*H100,2)</f>
        <v>0</v>
      </c>
      <c r="K100" s="234" t="s">
        <v>1596</v>
      </c>
      <c r="L100" s="43"/>
      <c r="M100" s="239" t="s">
        <v>19</v>
      </c>
      <c r="N100" s="240"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209</v>
      </c>
      <c r="AT100" s="230" t="s">
        <v>259</v>
      </c>
      <c r="AU100" s="230" t="s">
        <v>80</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209</v>
      </c>
      <c r="BM100" s="230" t="s">
        <v>1696</v>
      </c>
    </row>
    <row r="101" s="2" customFormat="1">
      <c r="A101" s="37"/>
      <c r="B101" s="38"/>
      <c r="C101" s="39"/>
      <c r="D101" s="254" t="s">
        <v>1355</v>
      </c>
      <c r="E101" s="39"/>
      <c r="F101" s="255" t="s">
        <v>1690</v>
      </c>
      <c r="G101" s="39"/>
      <c r="H101" s="39"/>
      <c r="I101" s="146"/>
      <c r="J101" s="39"/>
      <c r="K101" s="39"/>
      <c r="L101" s="43"/>
      <c r="M101" s="256"/>
      <c r="N101" s="257"/>
      <c r="O101" s="83"/>
      <c r="P101" s="83"/>
      <c r="Q101" s="83"/>
      <c r="R101" s="83"/>
      <c r="S101" s="83"/>
      <c r="T101" s="84"/>
      <c r="U101" s="37"/>
      <c r="V101" s="37"/>
      <c r="W101" s="37"/>
      <c r="X101" s="37"/>
      <c r="Y101" s="37"/>
      <c r="Z101" s="37"/>
      <c r="AA101" s="37"/>
      <c r="AB101" s="37"/>
      <c r="AC101" s="37"/>
      <c r="AD101" s="37"/>
      <c r="AE101" s="37"/>
      <c r="AT101" s="16" t="s">
        <v>1355</v>
      </c>
      <c r="AU101" s="16" t="s">
        <v>80</v>
      </c>
    </row>
    <row r="102" s="2" customFormat="1" ht="21.75" customHeight="1">
      <c r="A102" s="37"/>
      <c r="B102" s="38"/>
      <c r="C102" s="232" t="s">
        <v>228</v>
      </c>
      <c r="D102" s="232" t="s">
        <v>259</v>
      </c>
      <c r="E102" s="233" t="s">
        <v>1697</v>
      </c>
      <c r="F102" s="234" t="s">
        <v>1698</v>
      </c>
      <c r="G102" s="235" t="s">
        <v>1595</v>
      </c>
      <c r="H102" s="236">
        <v>100</v>
      </c>
      <c r="I102" s="237"/>
      <c r="J102" s="238">
        <f>ROUND(I102*H102,2)</f>
        <v>0</v>
      </c>
      <c r="K102" s="234" t="s">
        <v>1596</v>
      </c>
      <c r="L102" s="43"/>
      <c r="M102" s="239" t="s">
        <v>19</v>
      </c>
      <c r="N102" s="240"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209</v>
      </c>
      <c r="AT102" s="230" t="s">
        <v>259</v>
      </c>
      <c r="AU102" s="230" t="s">
        <v>80</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209</v>
      </c>
      <c r="BM102" s="230" t="s">
        <v>1699</v>
      </c>
    </row>
    <row r="103" s="2" customFormat="1">
      <c r="A103" s="37"/>
      <c r="B103" s="38"/>
      <c r="C103" s="39"/>
      <c r="D103" s="254" t="s">
        <v>1355</v>
      </c>
      <c r="E103" s="39"/>
      <c r="F103" s="255" t="s">
        <v>1690</v>
      </c>
      <c r="G103" s="39"/>
      <c r="H103" s="39"/>
      <c r="I103" s="146"/>
      <c r="J103" s="39"/>
      <c r="K103" s="39"/>
      <c r="L103" s="43"/>
      <c r="M103" s="256"/>
      <c r="N103" s="257"/>
      <c r="O103" s="83"/>
      <c r="P103" s="83"/>
      <c r="Q103" s="83"/>
      <c r="R103" s="83"/>
      <c r="S103" s="83"/>
      <c r="T103" s="84"/>
      <c r="U103" s="37"/>
      <c r="V103" s="37"/>
      <c r="W103" s="37"/>
      <c r="X103" s="37"/>
      <c r="Y103" s="37"/>
      <c r="Z103" s="37"/>
      <c r="AA103" s="37"/>
      <c r="AB103" s="37"/>
      <c r="AC103" s="37"/>
      <c r="AD103" s="37"/>
      <c r="AE103" s="37"/>
      <c r="AT103" s="16" t="s">
        <v>1355</v>
      </c>
      <c r="AU103" s="16" t="s">
        <v>80</v>
      </c>
    </row>
    <row r="104" s="2" customFormat="1" ht="21.75" customHeight="1">
      <c r="A104" s="37"/>
      <c r="B104" s="38"/>
      <c r="C104" s="232" t="s">
        <v>208</v>
      </c>
      <c r="D104" s="232" t="s">
        <v>259</v>
      </c>
      <c r="E104" s="233" t="s">
        <v>1700</v>
      </c>
      <c r="F104" s="234" t="s">
        <v>1701</v>
      </c>
      <c r="G104" s="235" t="s">
        <v>1647</v>
      </c>
      <c r="H104" s="236">
        <v>1100</v>
      </c>
      <c r="I104" s="237"/>
      <c r="J104" s="238">
        <f>ROUND(I104*H104,2)</f>
        <v>0</v>
      </c>
      <c r="K104" s="234" t="s">
        <v>1596</v>
      </c>
      <c r="L104" s="43"/>
      <c r="M104" s="239" t="s">
        <v>19</v>
      </c>
      <c r="N104" s="240"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209</v>
      </c>
      <c r="AT104" s="230" t="s">
        <v>259</v>
      </c>
      <c r="AU104" s="230" t="s">
        <v>80</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1702</v>
      </c>
    </row>
    <row r="105" s="2" customFormat="1">
      <c r="A105" s="37"/>
      <c r="B105" s="38"/>
      <c r="C105" s="39"/>
      <c r="D105" s="254" t="s">
        <v>1355</v>
      </c>
      <c r="E105" s="39"/>
      <c r="F105" s="255" t="s">
        <v>1703</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1355</v>
      </c>
      <c r="AU105" s="16" t="s">
        <v>80</v>
      </c>
    </row>
    <row r="106" s="2" customFormat="1" ht="16.5" customHeight="1">
      <c r="A106" s="37"/>
      <c r="B106" s="38"/>
      <c r="C106" s="232" t="s">
        <v>235</v>
      </c>
      <c r="D106" s="232" t="s">
        <v>259</v>
      </c>
      <c r="E106" s="233" t="s">
        <v>1704</v>
      </c>
      <c r="F106" s="234" t="s">
        <v>1705</v>
      </c>
      <c r="G106" s="235" t="s">
        <v>1595</v>
      </c>
      <c r="H106" s="236">
        <v>300</v>
      </c>
      <c r="I106" s="237"/>
      <c r="J106" s="238">
        <f>ROUND(I106*H106,2)</f>
        <v>0</v>
      </c>
      <c r="K106" s="234" t="s">
        <v>1596</v>
      </c>
      <c r="L106" s="43"/>
      <c r="M106" s="239" t="s">
        <v>19</v>
      </c>
      <c r="N106" s="240"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209</v>
      </c>
      <c r="AT106" s="230" t="s">
        <v>259</v>
      </c>
      <c r="AU106" s="230" t="s">
        <v>80</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209</v>
      </c>
      <c r="BM106" s="230" t="s">
        <v>1706</v>
      </c>
    </row>
    <row r="107" s="2" customFormat="1">
      <c r="A107" s="37"/>
      <c r="B107" s="38"/>
      <c r="C107" s="39"/>
      <c r="D107" s="254" t="s">
        <v>1355</v>
      </c>
      <c r="E107" s="39"/>
      <c r="F107" s="255" t="s">
        <v>1707</v>
      </c>
      <c r="G107" s="39"/>
      <c r="H107" s="39"/>
      <c r="I107" s="146"/>
      <c r="J107" s="39"/>
      <c r="K107" s="39"/>
      <c r="L107" s="43"/>
      <c r="M107" s="256"/>
      <c r="N107" s="257"/>
      <c r="O107" s="83"/>
      <c r="P107" s="83"/>
      <c r="Q107" s="83"/>
      <c r="R107" s="83"/>
      <c r="S107" s="83"/>
      <c r="T107" s="84"/>
      <c r="U107" s="37"/>
      <c r="V107" s="37"/>
      <c r="W107" s="37"/>
      <c r="X107" s="37"/>
      <c r="Y107" s="37"/>
      <c r="Z107" s="37"/>
      <c r="AA107" s="37"/>
      <c r="AB107" s="37"/>
      <c r="AC107" s="37"/>
      <c r="AD107" s="37"/>
      <c r="AE107" s="37"/>
      <c r="AT107" s="16" t="s">
        <v>1355</v>
      </c>
      <c r="AU107" s="16" t="s">
        <v>80</v>
      </c>
    </row>
    <row r="108" s="2" customFormat="1" ht="21.75" customHeight="1">
      <c r="A108" s="37"/>
      <c r="B108" s="38"/>
      <c r="C108" s="232" t="s">
        <v>239</v>
      </c>
      <c r="D108" s="232" t="s">
        <v>259</v>
      </c>
      <c r="E108" s="233" t="s">
        <v>1708</v>
      </c>
      <c r="F108" s="234" t="s">
        <v>1709</v>
      </c>
      <c r="G108" s="235" t="s">
        <v>206</v>
      </c>
      <c r="H108" s="236">
        <v>3600</v>
      </c>
      <c r="I108" s="237"/>
      <c r="J108" s="238">
        <f>ROUND(I108*H108,2)</f>
        <v>0</v>
      </c>
      <c r="K108" s="234" t="s">
        <v>1596</v>
      </c>
      <c r="L108" s="43"/>
      <c r="M108" s="239" t="s">
        <v>19</v>
      </c>
      <c r="N108" s="240" t="s">
        <v>42</v>
      </c>
      <c r="O108" s="83"/>
      <c r="P108" s="228">
        <f>O108*H108</f>
        <v>0</v>
      </c>
      <c r="Q108" s="228">
        <v>0.00013999999999999999</v>
      </c>
      <c r="R108" s="228">
        <f>Q108*H108</f>
        <v>0.504</v>
      </c>
      <c r="S108" s="228">
        <v>0</v>
      </c>
      <c r="T108" s="229">
        <f>S108*H108</f>
        <v>0</v>
      </c>
      <c r="U108" s="37"/>
      <c r="V108" s="37"/>
      <c r="W108" s="37"/>
      <c r="X108" s="37"/>
      <c r="Y108" s="37"/>
      <c r="Z108" s="37"/>
      <c r="AA108" s="37"/>
      <c r="AB108" s="37"/>
      <c r="AC108" s="37"/>
      <c r="AD108" s="37"/>
      <c r="AE108" s="37"/>
      <c r="AR108" s="230" t="s">
        <v>280</v>
      </c>
      <c r="AT108" s="230" t="s">
        <v>259</v>
      </c>
      <c r="AU108" s="230" t="s">
        <v>80</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280</v>
      </c>
      <c r="BM108" s="230" t="s">
        <v>1710</v>
      </c>
    </row>
    <row r="109" s="2" customFormat="1">
      <c r="A109" s="37"/>
      <c r="B109" s="38"/>
      <c r="C109" s="39"/>
      <c r="D109" s="254" t="s">
        <v>1355</v>
      </c>
      <c r="E109" s="39"/>
      <c r="F109" s="255" t="s">
        <v>1711</v>
      </c>
      <c r="G109" s="39"/>
      <c r="H109" s="39"/>
      <c r="I109" s="146"/>
      <c r="J109" s="39"/>
      <c r="K109" s="39"/>
      <c r="L109" s="43"/>
      <c r="M109" s="256"/>
      <c r="N109" s="257"/>
      <c r="O109" s="83"/>
      <c r="P109" s="83"/>
      <c r="Q109" s="83"/>
      <c r="R109" s="83"/>
      <c r="S109" s="83"/>
      <c r="T109" s="84"/>
      <c r="U109" s="37"/>
      <c r="V109" s="37"/>
      <c r="W109" s="37"/>
      <c r="X109" s="37"/>
      <c r="Y109" s="37"/>
      <c r="Z109" s="37"/>
      <c r="AA109" s="37"/>
      <c r="AB109" s="37"/>
      <c r="AC109" s="37"/>
      <c r="AD109" s="37"/>
      <c r="AE109" s="37"/>
      <c r="AT109" s="16" t="s">
        <v>1355</v>
      </c>
      <c r="AU109" s="16" t="s">
        <v>80</v>
      </c>
    </row>
    <row r="110" s="2" customFormat="1" ht="16.5" customHeight="1">
      <c r="A110" s="37"/>
      <c r="B110" s="38"/>
      <c r="C110" s="232" t="s">
        <v>243</v>
      </c>
      <c r="D110" s="232" t="s">
        <v>259</v>
      </c>
      <c r="E110" s="233" t="s">
        <v>1712</v>
      </c>
      <c r="F110" s="234" t="s">
        <v>1713</v>
      </c>
      <c r="G110" s="235" t="s">
        <v>266</v>
      </c>
      <c r="H110" s="236">
        <v>25</v>
      </c>
      <c r="I110" s="237"/>
      <c r="J110" s="238">
        <f>ROUND(I110*H110,2)</f>
        <v>0</v>
      </c>
      <c r="K110" s="234" t="s">
        <v>1596</v>
      </c>
      <c r="L110" s="43"/>
      <c r="M110" s="239" t="s">
        <v>19</v>
      </c>
      <c r="N110" s="240" t="s">
        <v>42</v>
      </c>
      <c r="O110" s="83"/>
      <c r="P110" s="228">
        <f>O110*H110</f>
        <v>0</v>
      </c>
      <c r="Q110" s="228">
        <v>0.0076</v>
      </c>
      <c r="R110" s="228">
        <f>Q110*H110</f>
        <v>0.19</v>
      </c>
      <c r="S110" s="228">
        <v>0</v>
      </c>
      <c r="T110" s="229">
        <f>S110*H110</f>
        <v>0</v>
      </c>
      <c r="U110" s="37"/>
      <c r="V110" s="37"/>
      <c r="W110" s="37"/>
      <c r="X110" s="37"/>
      <c r="Y110" s="37"/>
      <c r="Z110" s="37"/>
      <c r="AA110" s="37"/>
      <c r="AB110" s="37"/>
      <c r="AC110" s="37"/>
      <c r="AD110" s="37"/>
      <c r="AE110" s="37"/>
      <c r="AR110" s="230" t="s">
        <v>280</v>
      </c>
      <c r="AT110" s="230" t="s">
        <v>259</v>
      </c>
      <c r="AU110" s="230" t="s">
        <v>80</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280</v>
      </c>
      <c r="BM110" s="230" t="s">
        <v>1714</v>
      </c>
    </row>
    <row r="111" s="2" customFormat="1">
      <c r="A111" s="37"/>
      <c r="B111" s="38"/>
      <c r="C111" s="39"/>
      <c r="D111" s="254" t="s">
        <v>1355</v>
      </c>
      <c r="E111" s="39"/>
      <c r="F111" s="255" t="s">
        <v>1715</v>
      </c>
      <c r="G111" s="39"/>
      <c r="H111" s="39"/>
      <c r="I111" s="146"/>
      <c r="J111" s="39"/>
      <c r="K111" s="39"/>
      <c r="L111" s="43"/>
      <c r="M111" s="256"/>
      <c r="N111" s="257"/>
      <c r="O111" s="83"/>
      <c r="P111" s="83"/>
      <c r="Q111" s="83"/>
      <c r="R111" s="83"/>
      <c r="S111" s="83"/>
      <c r="T111" s="84"/>
      <c r="U111" s="37"/>
      <c r="V111" s="37"/>
      <c r="W111" s="37"/>
      <c r="X111" s="37"/>
      <c r="Y111" s="37"/>
      <c r="Z111" s="37"/>
      <c r="AA111" s="37"/>
      <c r="AB111" s="37"/>
      <c r="AC111" s="37"/>
      <c r="AD111" s="37"/>
      <c r="AE111" s="37"/>
      <c r="AT111" s="16" t="s">
        <v>1355</v>
      </c>
      <c r="AU111" s="16" t="s">
        <v>80</v>
      </c>
    </row>
    <row r="112" s="2" customFormat="1" ht="16.5" customHeight="1">
      <c r="A112" s="37"/>
      <c r="B112" s="38"/>
      <c r="C112" s="232" t="s">
        <v>247</v>
      </c>
      <c r="D112" s="232" t="s">
        <v>259</v>
      </c>
      <c r="E112" s="233" t="s">
        <v>1716</v>
      </c>
      <c r="F112" s="234" t="s">
        <v>1717</v>
      </c>
      <c r="G112" s="235" t="s">
        <v>206</v>
      </c>
      <c r="H112" s="236">
        <v>450</v>
      </c>
      <c r="I112" s="237"/>
      <c r="J112" s="238">
        <f>ROUND(I112*H112,2)</f>
        <v>0</v>
      </c>
      <c r="K112" s="234" t="s">
        <v>1596</v>
      </c>
      <c r="L112" s="43"/>
      <c r="M112" s="239" t="s">
        <v>19</v>
      </c>
      <c r="N112" s="240"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209</v>
      </c>
      <c r="AT112" s="230" t="s">
        <v>259</v>
      </c>
      <c r="AU112" s="230" t="s">
        <v>80</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1718</v>
      </c>
    </row>
    <row r="113" s="2" customFormat="1" ht="16.5" customHeight="1">
      <c r="A113" s="37"/>
      <c r="B113" s="38"/>
      <c r="C113" s="218" t="s">
        <v>251</v>
      </c>
      <c r="D113" s="218" t="s">
        <v>203</v>
      </c>
      <c r="E113" s="219" t="s">
        <v>1719</v>
      </c>
      <c r="F113" s="220" t="s">
        <v>1720</v>
      </c>
      <c r="G113" s="221" t="s">
        <v>206</v>
      </c>
      <c r="H113" s="222">
        <v>30</v>
      </c>
      <c r="I113" s="223"/>
      <c r="J113" s="224">
        <f>ROUND(I113*H113,2)</f>
        <v>0</v>
      </c>
      <c r="K113" s="220" t="s">
        <v>1596</v>
      </c>
      <c r="L113" s="225"/>
      <c r="M113" s="226" t="s">
        <v>19</v>
      </c>
      <c r="N113" s="227" t="s">
        <v>42</v>
      </c>
      <c r="O113" s="83"/>
      <c r="P113" s="228">
        <f>O113*H113</f>
        <v>0</v>
      </c>
      <c r="Q113" s="228">
        <v>0.0087500000000000008</v>
      </c>
      <c r="R113" s="228">
        <f>Q113*H113</f>
        <v>0.26250000000000001</v>
      </c>
      <c r="S113" s="228">
        <v>0</v>
      </c>
      <c r="T113" s="229">
        <f>S113*H113</f>
        <v>0</v>
      </c>
      <c r="U113" s="37"/>
      <c r="V113" s="37"/>
      <c r="W113" s="37"/>
      <c r="X113" s="37"/>
      <c r="Y113" s="37"/>
      <c r="Z113" s="37"/>
      <c r="AA113" s="37"/>
      <c r="AB113" s="37"/>
      <c r="AC113" s="37"/>
      <c r="AD113" s="37"/>
      <c r="AE113" s="37"/>
      <c r="AR113" s="230" t="s">
        <v>208</v>
      </c>
      <c r="AT113" s="230" t="s">
        <v>203</v>
      </c>
      <c r="AU113" s="230" t="s">
        <v>80</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1721</v>
      </c>
    </row>
    <row r="114" s="2" customFormat="1" ht="21.75" customHeight="1">
      <c r="A114" s="37"/>
      <c r="B114" s="38"/>
      <c r="C114" s="232" t="s">
        <v>255</v>
      </c>
      <c r="D114" s="232" t="s">
        <v>259</v>
      </c>
      <c r="E114" s="233" t="s">
        <v>1722</v>
      </c>
      <c r="F114" s="234" t="s">
        <v>1723</v>
      </c>
      <c r="G114" s="235" t="s">
        <v>206</v>
      </c>
      <c r="H114" s="236">
        <v>30</v>
      </c>
      <c r="I114" s="237"/>
      <c r="J114" s="238">
        <f>ROUND(I114*H114,2)</f>
        <v>0</v>
      </c>
      <c r="K114" s="234" t="s">
        <v>1596</v>
      </c>
      <c r="L114" s="43"/>
      <c r="M114" s="239" t="s">
        <v>19</v>
      </c>
      <c r="N114" s="240" t="s">
        <v>42</v>
      </c>
      <c r="O114" s="83"/>
      <c r="P114" s="228">
        <f>O114*H114</f>
        <v>0</v>
      </c>
      <c r="Q114" s="228">
        <v>0</v>
      </c>
      <c r="R114" s="228">
        <f>Q114*H114</f>
        <v>0</v>
      </c>
      <c r="S114" s="228">
        <v>0</v>
      </c>
      <c r="T114" s="229">
        <f>S114*H114</f>
        <v>0</v>
      </c>
      <c r="U114" s="37"/>
      <c r="V114" s="37"/>
      <c r="W114" s="37"/>
      <c r="X114" s="37"/>
      <c r="Y114" s="37"/>
      <c r="Z114" s="37"/>
      <c r="AA114" s="37"/>
      <c r="AB114" s="37"/>
      <c r="AC114" s="37"/>
      <c r="AD114" s="37"/>
      <c r="AE114" s="37"/>
      <c r="AR114" s="230" t="s">
        <v>209</v>
      </c>
      <c r="AT114" s="230" t="s">
        <v>259</v>
      </c>
      <c r="AU114" s="230" t="s">
        <v>80</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209</v>
      </c>
      <c r="BM114" s="230" t="s">
        <v>1724</v>
      </c>
    </row>
    <row r="115" s="2" customFormat="1">
      <c r="A115" s="37"/>
      <c r="B115" s="38"/>
      <c r="C115" s="39"/>
      <c r="D115" s="254" t="s">
        <v>1355</v>
      </c>
      <c r="E115" s="39"/>
      <c r="F115" s="255" t="s">
        <v>1725</v>
      </c>
      <c r="G115" s="39"/>
      <c r="H115" s="39"/>
      <c r="I115" s="146"/>
      <c r="J115" s="39"/>
      <c r="K115" s="39"/>
      <c r="L115" s="43"/>
      <c r="M115" s="256"/>
      <c r="N115" s="257"/>
      <c r="O115" s="83"/>
      <c r="P115" s="83"/>
      <c r="Q115" s="83"/>
      <c r="R115" s="83"/>
      <c r="S115" s="83"/>
      <c r="T115" s="84"/>
      <c r="U115" s="37"/>
      <c r="V115" s="37"/>
      <c r="W115" s="37"/>
      <c r="X115" s="37"/>
      <c r="Y115" s="37"/>
      <c r="Z115" s="37"/>
      <c r="AA115" s="37"/>
      <c r="AB115" s="37"/>
      <c r="AC115" s="37"/>
      <c r="AD115" s="37"/>
      <c r="AE115" s="37"/>
      <c r="AT115" s="16" t="s">
        <v>1355</v>
      </c>
      <c r="AU115" s="16" t="s">
        <v>80</v>
      </c>
    </row>
    <row r="116" s="2" customFormat="1" ht="21.75" customHeight="1">
      <c r="A116" s="37"/>
      <c r="B116" s="38"/>
      <c r="C116" s="232" t="s">
        <v>8</v>
      </c>
      <c r="D116" s="232" t="s">
        <v>259</v>
      </c>
      <c r="E116" s="233" t="s">
        <v>1726</v>
      </c>
      <c r="F116" s="234" t="s">
        <v>1727</v>
      </c>
      <c r="G116" s="235" t="s">
        <v>1647</v>
      </c>
      <c r="H116" s="236">
        <v>30</v>
      </c>
      <c r="I116" s="237"/>
      <c r="J116" s="238">
        <f>ROUND(I116*H116,2)</f>
        <v>0</v>
      </c>
      <c r="K116" s="234" t="s">
        <v>1596</v>
      </c>
      <c r="L116" s="43"/>
      <c r="M116" s="239" t="s">
        <v>19</v>
      </c>
      <c r="N116" s="240" t="s">
        <v>42</v>
      </c>
      <c r="O116" s="83"/>
      <c r="P116" s="228">
        <f>O116*H116</f>
        <v>0</v>
      </c>
      <c r="Q116" s="228">
        <v>0</v>
      </c>
      <c r="R116" s="228">
        <f>Q116*H116</f>
        <v>0</v>
      </c>
      <c r="S116" s="228">
        <v>0</v>
      </c>
      <c r="T116" s="229">
        <f>S116*H116</f>
        <v>0</v>
      </c>
      <c r="U116" s="37"/>
      <c r="V116" s="37"/>
      <c r="W116" s="37"/>
      <c r="X116" s="37"/>
      <c r="Y116" s="37"/>
      <c r="Z116" s="37"/>
      <c r="AA116" s="37"/>
      <c r="AB116" s="37"/>
      <c r="AC116" s="37"/>
      <c r="AD116" s="37"/>
      <c r="AE116" s="37"/>
      <c r="AR116" s="230" t="s">
        <v>209</v>
      </c>
      <c r="AT116" s="230" t="s">
        <v>259</v>
      </c>
      <c r="AU116" s="230" t="s">
        <v>80</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209</v>
      </c>
      <c r="BM116" s="230" t="s">
        <v>1728</v>
      </c>
    </row>
    <row r="117" s="2" customFormat="1">
      <c r="A117" s="37"/>
      <c r="B117" s="38"/>
      <c r="C117" s="39"/>
      <c r="D117" s="254" t="s">
        <v>1355</v>
      </c>
      <c r="E117" s="39"/>
      <c r="F117" s="255" t="s">
        <v>1729</v>
      </c>
      <c r="G117" s="39"/>
      <c r="H117" s="39"/>
      <c r="I117" s="146"/>
      <c r="J117" s="39"/>
      <c r="K117" s="39"/>
      <c r="L117" s="43"/>
      <c r="M117" s="256"/>
      <c r="N117" s="257"/>
      <c r="O117" s="83"/>
      <c r="P117" s="83"/>
      <c r="Q117" s="83"/>
      <c r="R117" s="83"/>
      <c r="S117" s="83"/>
      <c r="T117" s="84"/>
      <c r="U117" s="37"/>
      <c r="V117" s="37"/>
      <c r="W117" s="37"/>
      <c r="X117" s="37"/>
      <c r="Y117" s="37"/>
      <c r="Z117" s="37"/>
      <c r="AA117" s="37"/>
      <c r="AB117" s="37"/>
      <c r="AC117" s="37"/>
      <c r="AD117" s="37"/>
      <c r="AE117" s="37"/>
      <c r="AT117" s="16" t="s">
        <v>1355</v>
      </c>
      <c r="AU117" s="16" t="s">
        <v>80</v>
      </c>
    </row>
    <row r="118" s="2" customFormat="1" ht="21.75" customHeight="1">
      <c r="A118" s="37"/>
      <c r="B118" s="38"/>
      <c r="C118" s="232" t="s">
        <v>263</v>
      </c>
      <c r="D118" s="232" t="s">
        <v>259</v>
      </c>
      <c r="E118" s="233" t="s">
        <v>1730</v>
      </c>
      <c r="F118" s="234" t="s">
        <v>1731</v>
      </c>
      <c r="G118" s="235" t="s">
        <v>1595</v>
      </c>
      <c r="H118" s="236">
        <v>10</v>
      </c>
      <c r="I118" s="237"/>
      <c r="J118" s="238">
        <f>ROUND(I118*H118,2)</f>
        <v>0</v>
      </c>
      <c r="K118" s="234" t="s">
        <v>1596</v>
      </c>
      <c r="L118" s="43"/>
      <c r="M118" s="239" t="s">
        <v>19</v>
      </c>
      <c r="N118" s="240" t="s">
        <v>42</v>
      </c>
      <c r="O118" s="83"/>
      <c r="P118" s="228">
        <f>O118*H118</f>
        <v>0</v>
      </c>
      <c r="Q118" s="228">
        <v>0.002</v>
      </c>
      <c r="R118" s="228">
        <f>Q118*H118</f>
        <v>0.02</v>
      </c>
      <c r="S118" s="228">
        <v>0</v>
      </c>
      <c r="T118" s="229">
        <f>S118*H118</f>
        <v>0</v>
      </c>
      <c r="U118" s="37"/>
      <c r="V118" s="37"/>
      <c r="W118" s="37"/>
      <c r="X118" s="37"/>
      <c r="Y118" s="37"/>
      <c r="Z118" s="37"/>
      <c r="AA118" s="37"/>
      <c r="AB118" s="37"/>
      <c r="AC118" s="37"/>
      <c r="AD118" s="37"/>
      <c r="AE118" s="37"/>
      <c r="AR118" s="230" t="s">
        <v>209</v>
      </c>
      <c r="AT118" s="230" t="s">
        <v>259</v>
      </c>
      <c r="AU118" s="230" t="s">
        <v>80</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209</v>
      </c>
      <c r="BM118" s="230" t="s">
        <v>1732</v>
      </c>
    </row>
    <row r="119" s="2" customFormat="1">
      <c r="A119" s="37"/>
      <c r="B119" s="38"/>
      <c r="C119" s="39"/>
      <c r="D119" s="254" t="s">
        <v>1355</v>
      </c>
      <c r="E119" s="39"/>
      <c r="F119" s="255" t="s">
        <v>1733</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1355</v>
      </c>
      <c r="AU119" s="16" t="s">
        <v>80</v>
      </c>
    </row>
    <row r="120" s="2" customFormat="1" ht="21.75" customHeight="1">
      <c r="A120" s="37"/>
      <c r="B120" s="38"/>
      <c r="C120" s="232" t="s">
        <v>268</v>
      </c>
      <c r="D120" s="232" t="s">
        <v>259</v>
      </c>
      <c r="E120" s="233" t="s">
        <v>1734</v>
      </c>
      <c r="F120" s="234" t="s">
        <v>1735</v>
      </c>
      <c r="G120" s="235" t="s">
        <v>1595</v>
      </c>
      <c r="H120" s="236">
        <v>10</v>
      </c>
      <c r="I120" s="237"/>
      <c r="J120" s="238">
        <f>ROUND(I120*H120,2)</f>
        <v>0</v>
      </c>
      <c r="K120" s="234" t="s">
        <v>1596</v>
      </c>
      <c r="L120" s="43"/>
      <c r="M120" s="239" t="s">
        <v>19</v>
      </c>
      <c r="N120" s="240" t="s">
        <v>42</v>
      </c>
      <c r="O120" s="83"/>
      <c r="P120" s="228">
        <f>O120*H120</f>
        <v>0</v>
      </c>
      <c r="Q120" s="228">
        <v>0</v>
      </c>
      <c r="R120" s="228">
        <f>Q120*H120</f>
        <v>0</v>
      </c>
      <c r="S120" s="228">
        <v>0</v>
      </c>
      <c r="T120" s="229">
        <f>S120*H120</f>
        <v>0</v>
      </c>
      <c r="U120" s="37"/>
      <c r="V120" s="37"/>
      <c r="W120" s="37"/>
      <c r="X120" s="37"/>
      <c r="Y120" s="37"/>
      <c r="Z120" s="37"/>
      <c r="AA120" s="37"/>
      <c r="AB120" s="37"/>
      <c r="AC120" s="37"/>
      <c r="AD120" s="37"/>
      <c r="AE120" s="37"/>
      <c r="AR120" s="230" t="s">
        <v>209</v>
      </c>
      <c r="AT120" s="230" t="s">
        <v>259</v>
      </c>
      <c r="AU120" s="230" t="s">
        <v>80</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209</v>
      </c>
      <c r="BM120" s="230" t="s">
        <v>1736</v>
      </c>
    </row>
    <row r="121" s="2" customFormat="1" ht="21.75" customHeight="1">
      <c r="A121" s="37"/>
      <c r="B121" s="38"/>
      <c r="C121" s="232" t="s">
        <v>272</v>
      </c>
      <c r="D121" s="232" t="s">
        <v>259</v>
      </c>
      <c r="E121" s="233" t="s">
        <v>1737</v>
      </c>
      <c r="F121" s="234" t="s">
        <v>1738</v>
      </c>
      <c r="G121" s="235" t="s">
        <v>1647</v>
      </c>
      <c r="H121" s="236">
        <v>15</v>
      </c>
      <c r="I121" s="237"/>
      <c r="J121" s="238">
        <f>ROUND(I121*H121,2)</f>
        <v>0</v>
      </c>
      <c r="K121" s="234" t="s">
        <v>1596</v>
      </c>
      <c r="L121" s="43"/>
      <c r="M121" s="239" t="s">
        <v>19</v>
      </c>
      <c r="N121" s="240"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209</v>
      </c>
      <c r="AT121" s="230" t="s">
        <v>259</v>
      </c>
      <c r="AU121" s="230" t="s">
        <v>80</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209</v>
      </c>
      <c r="BM121" s="230" t="s">
        <v>1739</v>
      </c>
    </row>
    <row r="122" s="2" customFormat="1">
      <c r="A122" s="37"/>
      <c r="B122" s="38"/>
      <c r="C122" s="39"/>
      <c r="D122" s="254" t="s">
        <v>1355</v>
      </c>
      <c r="E122" s="39"/>
      <c r="F122" s="255" t="s">
        <v>1740</v>
      </c>
      <c r="G122" s="39"/>
      <c r="H122" s="39"/>
      <c r="I122" s="146"/>
      <c r="J122" s="39"/>
      <c r="K122" s="39"/>
      <c r="L122" s="43"/>
      <c r="M122" s="261"/>
      <c r="N122" s="262"/>
      <c r="O122" s="243"/>
      <c r="P122" s="243"/>
      <c r="Q122" s="243"/>
      <c r="R122" s="243"/>
      <c r="S122" s="243"/>
      <c r="T122" s="263"/>
      <c r="U122" s="37"/>
      <c r="V122" s="37"/>
      <c r="W122" s="37"/>
      <c r="X122" s="37"/>
      <c r="Y122" s="37"/>
      <c r="Z122" s="37"/>
      <c r="AA122" s="37"/>
      <c r="AB122" s="37"/>
      <c r="AC122" s="37"/>
      <c r="AD122" s="37"/>
      <c r="AE122" s="37"/>
      <c r="AT122" s="16" t="s">
        <v>1355</v>
      </c>
      <c r="AU122" s="16" t="s">
        <v>80</v>
      </c>
    </row>
    <row r="123" s="2" customFormat="1" ht="6.96" customHeight="1">
      <c r="A123" s="37"/>
      <c r="B123" s="58"/>
      <c r="C123" s="59"/>
      <c r="D123" s="59"/>
      <c r="E123" s="59"/>
      <c r="F123" s="59"/>
      <c r="G123" s="59"/>
      <c r="H123" s="59"/>
      <c r="I123" s="175"/>
      <c r="J123" s="59"/>
      <c r="K123" s="59"/>
      <c r="L123" s="43"/>
      <c r="M123" s="37"/>
      <c r="O123" s="37"/>
      <c r="P123" s="37"/>
      <c r="Q123" s="37"/>
      <c r="R123" s="37"/>
      <c r="S123" s="37"/>
      <c r="T123" s="37"/>
      <c r="U123" s="37"/>
      <c r="V123" s="37"/>
      <c r="W123" s="37"/>
      <c r="X123" s="37"/>
      <c r="Y123" s="37"/>
      <c r="Z123" s="37"/>
      <c r="AA123" s="37"/>
      <c r="AB123" s="37"/>
      <c r="AC123" s="37"/>
      <c r="AD123" s="37"/>
      <c r="AE123" s="37"/>
    </row>
  </sheetData>
  <sheetProtection sheet="1" autoFilter="0" formatColumns="0" formatRows="0" objects="1" scenarios="1" spinCount="100000" saltValue="I+hoVS5fqfJgrzv9ePqF0hHb8TRrb/RSEcFHniv2+ce6KmaB01KPu6h6d3ogspGX/mPilstOkOuZsLGJYuq6Zg==" hashValue="XT2Z0dInQyXAwAgBqT4TmY2WIZGjyECZPP077dCrAI1+7+i78XSRgs4pI2UhA8GLap0N19rQo03iuEDzYTWPOg==" algorithmName="SHA-512" password="CC35"/>
  <autoFilter ref="C86:K12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115</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1741</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ROUND(J85,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ROUND((SUM(BE85:BE101)),  2)</f>
        <v>0</v>
      </c>
      <c r="G35" s="37"/>
      <c r="H35" s="37"/>
      <c r="I35" s="164">
        <v>0.20999999999999999</v>
      </c>
      <c r="J35" s="163">
        <f>ROUND(((SUM(BE85:BE101))*I35),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ROUND((SUM(BF85:BF101)),  2)</f>
        <v>0</v>
      </c>
      <c r="G36" s="37"/>
      <c r="H36" s="37"/>
      <c r="I36" s="164">
        <v>0.14999999999999999</v>
      </c>
      <c r="J36" s="163">
        <f>ROUND(((SUM(BF85:BF101))*I36),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ROUND((SUM(BG85:BG101)),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ROUND((SUM(BH85:BH101)),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ROUND((SUM(BI85:BI101)),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VRN - Vedlekší rozpočtové náklady</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J85</f>
        <v>0</v>
      </c>
      <c r="K63" s="39"/>
      <c r="L63" s="147"/>
      <c r="S63" s="37"/>
      <c r="T63" s="37"/>
      <c r="U63" s="37"/>
      <c r="V63" s="37"/>
      <c r="W63" s="37"/>
      <c r="X63" s="37"/>
      <c r="Y63" s="37"/>
      <c r="Z63" s="37"/>
      <c r="AA63" s="37"/>
      <c r="AB63" s="37"/>
      <c r="AC63" s="37"/>
      <c r="AD63" s="37"/>
      <c r="AE63" s="37"/>
      <c r="AU63" s="16" t="s">
        <v>186</v>
      </c>
    </row>
    <row r="64" s="2" customFormat="1" ht="21.84"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6.96" customHeight="1">
      <c r="A65" s="37"/>
      <c r="B65" s="58"/>
      <c r="C65" s="59"/>
      <c r="D65" s="59"/>
      <c r="E65" s="59"/>
      <c r="F65" s="59"/>
      <c r="G65" s="59"/>
      <c r="H65" s="59"/>
      <c r="I65" s="175"/>
      <c r="J65" s="59"/>
      <c r="K65" s="59"/>
      <c r="L65" s="147"/>
      <c r="S65" s="37"/>
      <c r="T65" s="37"/>
      <c r="U65" s="37"/>
      <c r="V65" s="37"/>
      <c r="W65" s="37"/>
      <c r="X65" s="37"/>
      <c r="Y65" s="37"/>
      <c r="Z65" s="37"/>
      <c r="AA65" s="37"/>
      <c r="AB65" s="37"/>
      <c r="AC65" s="37"/>
      <c r="AD65" s="37"/>
      <c r="AE65" s="37"/>
    </row>
    <row r="69" s="2" customFormat="1" ht="6.96" customHeight="1">
      <c r="A69" s="37"/>
      <c r="B69" s="60"/>
      <c r="C69" s="61"/>
      <c r="D69" s="61"/>
      <c r="E69" s="61"/>
      <c r="F69" s="61"/>
      <c r="G69" s="61"/>
      <c r="H69" s="61"/>
      <c r="I69" s="178"/>
      <c r="J69" s="61"/>
      <c r="K69" s="61"/>
      <c r="L69" s="147"/>
      <c r="S69" s="37"/>
      <c r="T69" s="37"/>
      <c r="U69" s="37"/>
      <c r="V69" s="37"/>
      <c r="W69" s="37"/>
      <c r="X69" s="37"/>
      <c r="Y69" s="37"/>
      <c r="Z69" s="37"/>
      <c r="AA69" s="37"/>
      <c r="AB69" s="37"/>
      <c r="AC69" s="37"/>
      <c r="AD69" s="37"/>
      <c r="AE69" s="37"/>
    </row>
    <row r="70" s="2" customFormat="1" ht="24.96" customHeight="1">
      <c r="A70" s="37"/>
      <c r="B70" s="38"/>
      <c r="C70" s="22" t="s">
        <v>188</v>
      </c>
      <c r="D70" s="39"/>
      <c r="E70" s="39"/>
      <c r="F70" s="39"/>
      <c r="G70" s="39"/>
      <c r="H70" s="39"/>
      <c r="I70" s="146"/>
      <c r="J70" s="39"/>
      <c r="K70" s="39"/>
      <c r="L70" s="147"/>
      <c r="S70" s="37"/>
      <c r="T70" s="37"/>
      <c r="U70" s="37"/>
      <c r="V70" s="37"/>
      <c r="W70" s="37"/>
      <c r="X70" s="37"/>
      <c r="Y70" s="37"/>
      <c r="Z70" s="37"/>
      <c r="AA70" s="37"/>
      <c r="AB70" s="37"/>
      <c r="AC70" s="37"/>
      <c r="AD70" s="37"/>
      <c r="AE70" s="37"/>
    </row>
    <row r="71" s="2" customFormat="1" ht="6.96"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12" customHeight="1">
      <c r="A72" s="37"/>
      <c r="B72" s="38"/>
      <c r="C72" s="31" t="s">
        <v>16</v>
      </c>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16.5" customHeight="1">
      <c r="A73" s="37"/>
      <c r="B73" s="38"/>
      <c r="C73" s="39"/>
      <c r="D73" s="39"/>
      <c r="E73" s="179" t="str">
        <f>E7</f>
        <v>ŽST Božejovice, oprava SZZ a osvětlení včetně zrušení postradatelného zařízení infrastruktury</v>
      </c>
      <c r="F73" s="31"/>
      <c r="G73" s="31"/>
      <c r="H73" s="31"/>
      <c r="I73" s="146"/>
      <c r="J73" s="39"/>
      <c r="K73" s="39"/>
      <c r="L73" s="147"/>
      <c r="S73" s="37"/>
      <c r="T73" s="37"/>
      <c r="U73" s="37"/>
      <c r="V73" s="37"/>
      <c r="W73" s="37"/>
      <c r="X73" s="37"/>
      <c r="Y73" s="37"/>
      <c r="Z73" s="37"/>
      <c r="AA73" s="37"/>
      <c r="AB73" s="37"/>
      <c r="AC73" s="37"/>
      <c r="AD73" s="37"/>
      <c r="AE73" s="37"/>
    </row>
    <row r="74" s="1" customFormat="1" ht="12" customHeight="1">
      <c r="B74" s="20"/>
      <c r="C74" s="31" t="s">
        <v>179</v>
      </c>
      <c r="D74" s="21"/>
      <c r="E74" s="21"/>
      <c r="F74" s="21"/>
      <c r="G74" s="21"/>
      <c r="H74" s="21"/>
      <c r="I74" s="138"/>
      <c r="J74" s="21"/>
      <c r="K74" s="21"/>
      <c r="L74" s="19"/>
    </row>
    <row r="75" s="2" customFormat="1" ht="16.5" customHeight="1">
      <c r="A75" s="37"/>
      <c r="B75" s="38"/>
      <c r="C75" s="39"/>
      <c r="D75" s="39"/>
      <c r="E75" s="179" t="s">
        <v>180</v>
      </c>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181</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68" t="str">
        <f>E11</f>
        <v>VRN - Vedlekší rozpočtové náklady</v>
      </c>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21</v>
      </c>
      <c r="D79" s="39"/>
      <c r="E79" s="39"/>
      <c r="F79" s="26" t="str">
        <f>F14</f>
        <v xml:space="preserve"> </v>
      </c>
      <c r="G79" s="39"/>
      <c r="H79" s="39"/>
      <c r="I79" s="149" t="s">
        <v>23</v>
      </c>
      <c r="J79" s="71" t="str">
        <f>IF(J14="","",J14)</f>
        <v>11. 3. 2020</v>
      </c>
      <c r="K79" s="39"/>
      <c r="L79" s="147"/>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46"/>
      <c r="J80" s="39"/>
      <c r="K80" s="39"/>
      <c r="L80" s="147"/>
      <c r="S80" s="37"/>
      <c r="T80" s="37"/>
      <c r="U80" s="37"/>
      <c r="V80" s="37"/>
      <c r="W80" s="37"/>
      <c r="X80" s="37"/>
      <c r="Y80" s="37"/>
      <c r="Z80" s="37"/>
      <c r="AA80" s="37"/>
      <c r="AB80" s="37"/>
      <c r="AC80" s="37"/>
      <c r="AD80" s="37"/>
      <c r="AE80" s="37"/>
    </row>
    <row r="81" s="2" customFormat="1" ht="15.15" customHeight="1">
      <c r="A81" s="37"/>
      <c r="B81" s="38"/>
      <c r="C81" s="31" t="s">
        <v>25</v>
      </c>
      <c r="D81" s="39"/>
      <c r="E81" s="39"/>
      <c r="F81" s="26" t="str">
        <f>E17</f>
        <v>Správa železnic, OŘ Plzeň</v>
      </c>
      <c r="G81" s="39"/>
      <c r="H81" s="39"/>
      <c r="I81" s="149" t="s">
        <v>31</v>
      </c>
      <c r="J81" s="35" t="str">
        <f>E23</f>
        <v xml:space="preserve"> </v>
      </c>
      <c r="K81" s="39"/>
      <c r="L81" s="147"/>
      <c r="S81" s="37"/>
      <c r="T81" s="37"/>
      <c r="U81" s="37"/>
      <c r="V81" s="37"/>
      <c r="W81" s="37"/>
      <c r="X81" s="37"/>
      <c r="Y81" s="37"/>
      <c r="Z81" s="37"/>
      <c r="AA81" s="37"/>
      <c r="AB81" s="37"/>
      <c r="AC81" s="37"/>
      <c r="AD81" s="37"/>
      <c r="AE81" s="37"/>
    </row>
    <row r="82" s="2" customFormat="1" ht="15.15" customHeight="1">
      <c r="A82" s="37"/>
      <c r="B82" s="38"/>
      <c r="C82" s="31" t="s">
        <v>29</v>
      </c>
      <c r="D82" s="39"/>
      <c r="E82" s="39"/>
      <c r="F82" s="26" t="str">
        <f>IF(E20="","",E20)</f>
        <v>Vyplň údaj</v>
      </c>
      <c r="G82" s="39"/>
      <c r="H82" s="39"/>
      <c r="I82" s="149" t="s">
        <v>34</v>
      </c>
      <c r="J82" s="35" t="str">
        <f>E26</f>
        <v xml:space="preserve"> </v>
      </c>
      <c r="K82" s="39"/>
      <c r="L82" s="147"/>
      <c r="S82" s="37"/>
      <c r="T82" s="37"/>
      <c r="U82" s="37"/>
      <c r="V82" s="37"/>
      <c r="W82" s="37"/>
      <c r="X82" s="37"/>
      <c r="Y82" s="37"/>
      <c r="Z82" s="37"/>
      <c r="AA82" s="37"/>
      <c r="AB82" s="37"/>
      <c r="AC82" s="37"/>
      <c r="AD82" s="37"/>
      <c r="AE82" s="37"/>
    </row>
    <row r="83" s="2" customFormat="1" ht="10.32" customHeight="1">
      <c r="A83" s="37"/>
      <c r="B83" s="38"/>
      <c r="C83" s="39"/>
      <c r="D83" s="39"/>
      <c r="E83" s="39"/>
      <c r="F83" s="39"/>
      <c r="G83" s="39"/>
      <c r="H83" s="39"/>
      <c r="I83" s="146"/>
      <c r="J83" s="39"/>
      <c r="K83" s="39"/>
      <c r="L83" s="147"/>
      <c r="S83" s="37"/>
      <c r="T83" s="37"/>
      <c r="U83" s="37"/>
      <c r="V83" s="37"/>
      <c r="W83" s="37"/>
      <c r="X83" s="37"/>
      <c r="Y83" s="37"/>
      <c r="Z83" s="37"/>
      <c r="AA83" s="37"/>
      <c r="AB83" s="37"/>
      <c r="AC83" s="37"/>
      <c r="AD83" s="37"/>
      <c r="AE83" s="37"/>
    </row>
    <row r="84" s="10" customFormat="1" ht="29.28" customHeight="1">
      <c r="A84" s="192"/>
      <c r="B84" s="193"/>
      <c r="C84" s="194" t="s">
        <v>189</v>
      </c>
      <c r="D84" s="195" t="s">
        <v>56</v>
      </c>
      <c r="E84" s="195" t="s">
        <v>52</v>
      </c>
      <c r="F84" s="195" t="s">
        <v>53</v>
      </c>
      <c r="G84" s="195" t="s">
        <v>190</v>
      </c>
      <c r="H84" s="195" t="s">
        <v>191</v>
      </c>
      <c r="I84" s="196" t="s">
        <v>192</v>
      </c>
      <c r="J84" s="195" t="s">
        <v>185</v>
      </c>
      <c r="K84" s="197" t="s">
        <v>193</v>
      </c>
      <c r="L84" s="198"/>
      <c r="M84" s="91" t="s">
        <v>19</v>
      </c>
      <c r="N84" s="92" t="s">
        <v>41</v>
      </c>
      <c r="O84" s="92" t="s">
        <v>194</v>
      </c>
      <c r="P84" s="92" t="s">
        <v>195</v>
      </c>
      <c r="Q84" s="92" t="s">
        <v>196</v>
      </c>
      <c r="R84" s="92" t="s">
        <v>197</v>
      </c>
      <c r="S84" s="92" t="s">
        <v>198</v>
      </c>
      <c r="T84" s="93" t="s">
        <v>199</v>
      </c>
      <c r="U84" s="192"/>
      <c r="V84" s="192"/>
      <c r="W84" s="192"/>
      <c r="X84" s="192"/>
      <c r="Y84" s="192"/>
      <c r="Z84" s="192"/>
      <c r="AA84" s="192"/>
      <c r="AB84" s="192"/>
      <c r="AC84" s="192"/>
      <c r="AD84" s="192"/>
      <c r="AE84" s="192"/>
    </row>
    <row r="85" s="2" customFormat="1" ht="22.8" customHeight="1">
      <c r="A85" s="37"/>
      <c r="B85" s="38"/>
      <c r="C85" s="98" t="s">
        <v>200</v>
      </c>
      <c r="D85" s="39"/>
      <c r="E85" s="39"/>
      <c r="F85" s="39"/>
      <c r="G85" s="39"/>
      <c r="H85" s="39"/>
      <c r="I85" s="146"/>
      <c r="J85" s="199">
        <f>BK85</f>
        <v>0</v>
      </c>
      <c r="K85" s="39"/>
      <c r="L85" s="43"/>
      <c r="M85" s="94"/>
      <c r="N85" s="200"/>
      <c r="O85" s="95"/>
      <c r="P85" s="201">
        <f>SUM(P86:P101)</f>
        <v>0</v>
      </c>
      <c r="Q85" s="95"/>
      <c r="R85" s="201">
        <f>SUM(R86:R101)</f>
        <v>0</v>
      </c>
      <c r="S85" s="95"/>
      <c r="T85" s="202">
        <f>SUM(T86:T101)</f>
        <v>0</v>
      </c>
      <c r="U85" s="37"/>
      <c r="V85" s="37"/>
      <c r="W85" s="37"/>
      <c r="X85" s="37"/>
      <c r="Y85" s="37"/>
      <c r="Z85" s="37"/>
      <c r="AA85" s="37"/>
      <c r="AB85" s="37"/>
      <c r="AC85" s="37"/>
      <c r="AD85" s="37"/>
      <c r="AE85" s="37"/>
      <c r="AT85" s="16" t="s">
        <v>70</v>
      </c>
      <c r="AU85" s="16" t="s">
        <v>186</v>
      </c>
      <c r="BK85" s="203">
        <f>SUM(BK86:BK101)</f>
        <v>0</v>
      </c>
    </row>
    <row r="86" s="2" customFormat="1" ht="21.75" customHeight="1">
      <c r="A86" s="37"/>
      <c r="B86" s="38"/>
      <c r="C86" s="232" t="s">
        <v>78</v>
      </c>
      <c r="D86" s="232" t="s">
        <v>259</v>
      </c>
      <c r="E86" s="233" t="s">
        <v>1742</v>
      </c>
      <c r="F86" s="234" t="s">
        <v>1743</v>
      </c>
      <c r="G86" s="235" t="s">
        <v>1744</v>
      </c>
      <c r="H86" s="275"/>
      <c r="I86" s="237"/>
      <c r="J86" s="238">
        <f>ROUND(I86*H86,2)</f>
        <v>0</v>
      </c>
      <c r="K86" s="234" t="s">
        <v>207</v>
      </c>
      <c r="L86" s="43"/>
      <c r="M86" s="239" t="s">
        <v>19</v>
      </c>
      <c r="N86" s="240" t="s">
        <v>42</v>
      </c>
      <c r="O86" s="83"/>
      <c r="P86" s="228">
        <f>O86*H86</f>
        <v>0</v>
      </c>
      <c r="Q86" s="228">
        <v>0</v>
      </c>
      <c r="R86" s="228">
        <f>Q86*H86</f>
        <v>0</v>
      </c>
      <c r="S86" s="228">
        <v>0</v>
      </c>
      <c r="T86" s="229">
        <f>S86*H86</f>
        <v>0</v>
      </c>
      <c r="U86" s="37"/>
      <c r="V86" s="37"/>
      <c r="W86" s="37"/>
      <c r="X86" s="37"/>
      <c r="Y86" s="37"/>
      <c r="Z86" s="37"/>
      <c r="AA86" s="37"/>
      <c r="AB86" s="37"/>
      <c r="AC86" s="37"/>
      <c r="AD86" s="37"/>
      <c r="AE86" s="37"/>
      <c r="AR86" s="230" t="s">
        <v>209</v>
      </c>
      <c r="AT86" s="230" t="s">
        <v>259</v>
      </c>
      <c r="AU86" s="230" t="s">
        <v>71</v>
      </c>
      <c r="AY86" s="16" t="s">
        <v>202</v>
      </c>
      <c r="BE86" s="231">
        <f>IF(N86="základní",J86,0)</f>
        <v>0</v>
      </c>
      <c r="BF86" s="231">
        <f>IF(N86="snížená",J86,0)</f>
        <v>0</v>
      </c>
      <c r="BG86" s="231">
        <f>IF(N86="zákl. přenesená",J86,0)</f>
        <v>0</v>
      </c>
      <c r="BH86" s="231">
        <f>IF(N86="sníž. přenesená",J86,0)</f>
        <v>0</v>
      </c>
      <c r="BI86" s="231">
        <f>IF(N86="nulová",J86,0)</f>
        <v>0</v>
      </c>
      <c r="BJ86" s="16" t="s">
        <v>78</v>
      </c>
      <c r="BK86" s="231">
        <f>ROUND(I86*H86,2)</f>
        <v>0</v>
      </c>
      <c r="BL86" s="16" t="s">
        <v>209</v>
      </c>
      <c r="BM86" s="230" t="s">
        <v>1745</v>
      </c>
    </row>
    <row r="87" s="2" customFormat="1">
      <c r="A87" s="37"/>
      <c r="B87" s="38"/>
      <c r="C87" s="39"/>
      <c r="D87" s="254" t="s">
        <v>341</v>
      </c>
      <c r="E87" s="39"/>
      <c r="F87" s="255" t="s">
        <v>1746</v>
      </c>
      <c r="G87" s="39"/>
      <c r="H87" s="39"/>
      <c r="I87" s="146"/>
      <c r="J87" s="39"/>
      <c r="K87" s="39"/>
      <c r="L87" s="43"/>
      <c r="M87" s="256"/>
      <c r="N87" s="257"/>
      <c r="O87" s="83"/>
      <c r="P87" s="83"/>
      <c r="Q87" s="83"/>
      <c r="R87" s="83"/>
      <c r="S87" s="83"/>
      <c r="T87" s="84"/>
      <c r="U87" s="37"/>
      <c r="V87" s="37"/>
      <c r="W87" s="37"/>
      <c r="X87" s="37"/>
      <c r="Y87" s="37"/>
      <c r="Z87" s="37"/>
      <c r="AA87" s="37"/>
      <c r="AB87" s="37"/>
      <c r="AC87" s="37"/>
      <c r="AD87" s="37"/>
      <c r="AE87" s="37"/>
      <c r="AT87" s="16" t="s">
        <v>341</v>
      </c>
      <c r="AU87" s="16" t="s">
        <v>71</v>
      </c>
    </row>
    <row r="88" s="2" customFormat="1" ht="33" customHeight="1">
      <c r="A88" s="37"/>
      <c r="B88" s="38"/>
      <c r="C88" s="232" t="s">
        <v>80</v>
      </c>
      <c r="D88" s="232" t="s">
        <v>259</v>
      </c>
      <c r="E88" s="233" t="s">
        <v>1747</v>
      </c>
      <c r="F88" s="234" t="s">
        <v>1748</v>
      </c>
      <c r="G88" s="235" t="s">
        <v>1744</v>
      </c>
      <c r="H88" s="275"/>
      <c r="I88" s="237"/>
      <c r="J88" s="238">
        <f>ROUND(I88*H88,2)</f>
        <v>0</v>
      </c>
      <c r="K88" s="234" t="s">
        <v>207</v>
      </c>
      <c r="L88" s="43"/>
      <c r="M88" s="239" t="s">
        <v>19</v>
      </c>
      <c r="N88" s="240" t="s">
        <v>42</v>
      </c>
      <c r="O88" s="83"/>
      <c r="P88" s="228">
        <f>O88*H88</f>
        <v>0</v>
      </c>
      <c r="Q88" s="228">
        <v>0</v>
      </c>
      <c r="R88" s="228">
        <f>Q88*H88</f>
        <v>0</v>
      </c>
      <c r="S88" s="228">
        <v>0</v>
      </c>
      <c r="T88" s="229">
        <f>S88*H88</f>
        <v>0</v>
      </c>
      <c r="U88" s="37"/>
      <c r="V88" s="37"/>
      <c r="W88" s="37"/>
      <c r="X88" s="37"/>
      <c r="Y88" s="37"/>
      <c r="Z88" s="37"/>
      <c r="AA88" s="37"/>
      <c r="AB88" s="37"/>
      <c r="AC88" s="37"/>
      <c r="AD88" s="37"/>
      <c r="AE88" s="37"/>
      <c r="AR88" s="230" t="s">
        <v>209</v>
      </c>
      <c r="AT88" s="230" t="s">
        <v>259</v>
      </c>
      <c r="AU88" s="230" t="s">
        <v>71</v>
      </c>
      <c r="AY88" s="16" t="s">
        <v>202</v>
      </c>
      <c r="BE88" s="231">
        <f>IF(N88="základní",J88,0)</f>
        <v>0</v>
      </c>
      <c r="BF88" s="231">
        <f>IF(N88="snížená",J88,0)</f>
        <v>0</v>
      </c>
      <c r="BG88" s="231">
        <f>IF(N88="zákl. přenesená",J88,0)</f>
        <v>0</v>
      </c>
      <c r="BH88" s="231">
        <f>IF(N88="sníž. přenesená",J88,0)</f>
        <v>0</v>
      </c>
      <c r="BI88" s="231">
        <f>IF(N88="nulová",J88,0)</f>
        <v>0</v>
      </c>
      <c r="BJ88" s="16" t="s">
        <v>78</v>
      </c>
      <c r="BK88" s="231">
        <f>ROUND(I88*H88,2)</f>
        <v>0</v>
      </c>
      <c r="BL88" s="16" t="s">
        <v>209</v>
      </c>
      <c r="BM88" s="230" t="s">
        <v>1749</v>
      </c>
    </row>
    <row r="89" s="2" customFormat="1">
      <c r="A89" s="37"/>
      <c r="B89" s="38"/>
      <c r="C89" s="39"/>
      <c r="D89" s="254" t="s">
        <v>1355</v>
      </c>
      <c r="E89" s="39"/>
      <c r="F89" s="255" t="s">
        <v>1750</v>
      </c>
      <c r="G89" s="39"/>
      <c r="H89" s="39"/>
      <c r="I89" s="146"/>
      <c r="J89" s="39"/>
      <c r="K89" s="39"/>
      <c r="L89" s="43"/>
      <c r="M89" s="256"/>
      <c r="N89" s="257"/>
      <c r="O89" s="83"/>
      <c r="P89" s="83"/>
      <c r="Q89" s="83"/>
      <c r="R89" s="83"/>
      <c r="S89" s="83"/>
      <c r="T89" s="84"/>
      <c r="U89" s="37"/>
      <c r="V89" s="37"/>
      <c r="W89" s="37"/>
      <c r="X89" s="37"/>
      <c r="Y89" s="37"/>
      <c r="Z89" s="37"/>
      <c r="AA89" s="37"/>
      <c r="AB89" s="37"/>
      <c r="AC89" s="37"/>
      <c r="AD89" s="37"/>
      <c r="AE89" s="37"/>
      <c r="AT89" s="16" t="s">
        <v>1355</v>
      </c>
      <c r="AU89" s="16" t="s">
        <v>71</v>
      </c>
    </row>
    <row r="90" s="2" customFormat="1">
      <c r="A90" s="37"/>
      <c r="B90" s="38"/>
      <c r="C90" s="39"/>
      <c r="D90" s="254" t="s">
        <v>341</v>
      </c>
      <c r="E90" s="39"/>
      <c r="F90" s="255" t="s">
        <v>1746</v>
      </c>
      <c r="G90" s="39"/>
      <c r="H90" s="39"/>
      <c r="I90" s="146"/>
      <c r="J90" s="39"/>
      <c r="K90" s="39"/>
      <c r="L90" s="43"/>
      <c r="M90" s="256"/>
      <c r="N90" s="257"/>
      <c r="O90" s="83"/>
      <c r="P90" s="83"/>
      <c r="Q90" s="83"/>
      <c r="R90" s="83"/>
      <c r="S90" s="83"/>
      <c r="T90" s="84"/>
      <c r="U90" s="37"/>
      <c r="V90" s="37"/>
      <c r="W90" s="37"/>
      <c r="X90" s="37"/>
      <c r="Y90" s="37"/>
      <c r="Z90" s="37"/>
      <c r="AA90" s="37"/>
      <c r="AB90" s="37"/>
      <c r="AC90" s="37"/>
      <c r="AD90" s="37"/>
      <c r="AE90" s="37"/>
      <c r="AT90" s="16" t="s">
        <v>341</v>
      </c>
      <c r="AU90" s="16" t="s">
        <v>71</v>
      </c>
    </row>
    <row r="91" s="2" customFormat="1" ht="33" customHeight="1">
      <c r="A91" s="37"/>
      <c r="B91" s="38"/>
      <c r="C91" s="232" t="s">
        <v>93</v>
      </c>
      <c r="D91" s="232" t="s">
        <v>259</v>
      </c>
      <c r="E91" s="233" t="s">
        <v>1751</v>
      </c>
      <c r="F91" s="234" t="s">
        <v>1752</v>
      </c>
      <c r="G91" s="235" t="s">
        <v>1744</v>
      </c>
      <c r="H91" s="275"/>
      <c r="I91" s="237"/>
      <c r="J91" s="238">
        <f>ROUND(I91*H91,2)</f>
        <v>0</v>
      </c>
      <c r="K91" s="234" t="s">
        <v>207</v>
      </c>
      <c r="L91" s="43"/>
      <c r="M91" s="239" t="s">
        <v>19</v>
      </c>
      <c r="N91" s="240" t="s">
        <v>42</v>
      </c>
      <c r="O91" s="83"/>
      <c r="P91" s="228">
        <f>O91*H91</f>
        <v>0</v>
      </c>
      <c r="Q91" s="228">
        <v>0</v>
      </c>
      <c r="R91" s="228">
        <f>Q91*H91</f>
        <v>0</v>
      </c>
      <c r="S91" s="228">
        <v>0</v>
      </c>
      <c r="T91" s="229">
        <f>S91*H91</f>
        <v>0</v>
      </c>
      <c r="U91" s="37"/>
      <c r="V91" s="37"/>
      <c r="W91" s="37"/>
      <c r="X91" s="37"/>
      <c r="Y91" s="37"/>
      <c r="Z91" s="37"/>
      <c r="AA91" s="37"/>
      <c r="AB91" s="37"/>
      <c r="AC91" s="37"/>
      <c r="AD91" s="37"/>
      <c r="AE91" s="37"/>
      <c r="AR91" s="230" t="s">
        <v>209</v>
      </c>
      <c r="AT91" s="230" t="s">
        <v>259</v>
      </c>
      <c r="AU91" s="230" t="s">
        <v>71</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209</v>
      </c>
      <c r="BM91" s="230" t="s">
        <v>1753</v>
      </c>
    </row>
    <row r="92" s="2" customFormat="1">
      <c r="A92" s="37"/>
      <c r="B92" s="38"/>
      <c r="C92" s="39"/>
      <c r="D92" s="254" t="s">
        <v>1355</v>
      </c>
      <c r="E92" s="39"/>
      <c r="F92" s="255" t="s">
        <v>1754</v>
      </c>
      <c r="G92" s="39"/>
      <c r="H92" s="39"/>
      <c r="I92" s="146"/>
      <c r="J92" s="39"/>
      <c r="K92" s="39"/>
      <c r="L92" s="43"/>
      <c r="M92" s="256"/>
      <c r="N92" s="257"/>
      <c r="O92" s="83"/>
      <c r="P92" s="83"/>
      <c r="Q92" s="83"/>
      <c r="R92" s="83"/>
      <c r="S92" s="83"/>
      <c r="T92" s="84"/>
      <c r="U92" s="37"/>
      <c r="V92" s="37"/>
      <c r="W92" s="37"/>
      <c r="X92" s="37"/>
      <c r="Y92" s="37"/>
      <c r="Z92" s="37"/>
      <c r="AA92" s="37"/>
      <c r="AB92" s="37"/>
      <c r="AC92" s="37"/>
      <c r="AD92" s="37"/>
      <c r="AE92" s="37"/>
      <c r="AT92" s="16" t="s">
        <v>1355</v>
      </c>
      <c r="AU92" s="16" t="s">
        <v>71</v>
      </c>
    </row>
    <row r="93" s="2" customFormat="1">
      <c r="A93" s="37"/>
      <c r="B93" s="38"/>
      <c r="C93" s="39"/>
      <c r="D93" s="254" t="s">
        <v>341</v>
      </c>
      <c r="E93" s="39"/>
      <c r="F93" s="255" t="s">
        <v>1755</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71</v>
      </c>
    </row>
    <row r="94" s="2" customFormat="1" ht="21.75" customHeight="1">
      <c r="A94" s="37"/>
      <c r="B94" s="38"/>
      <c r="C94" s="232" t="s">
        <v>209</v>
      </c>
      <c r="D94" s="232" t="s">
        <v>259</v>
      </c>
      <c r="E94" s="233" t="s">
        <v>1756</v>
      </c>
      <c r="F94" s="234" t="s">
        <v>1757</v>
      </c>
      <c r="G94" s="235" t="s">
        <v>1744</v>
      </c>
      <c r="H94" s="275"/>
      <c r="I94" s="237"/>
      <c r="J94" s="238">
        <f>ROUND(I94*H94,2)</f>
        <v>0</v>
      </c>
      <c r="K94" s="234" t="s">
        <v>207</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209</v>
      </c>
      <c r="AT94" s="230" t="s">
        <v>259</v>
      </c>
      <c r="AU94" s="230" t="s">
        <v>71</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1758</v>
      </c>
    </row>
    <row r="95" s="2" customFormat="1">
      <c r="A95" s="37"/>
      <c r="B95" s="38"/>
      <c r="C95" s="39"/>
      <c r="D95" s="254" t="s">
        <v>341</v>
      </c>
      <c r="E95" s="39"/>
      <c r="F95" s="255" t="s">
        <v>1759</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71</v>
      </c>
    </row>
    <row r="96" s="2" customFormat="1" ht="44.25" customHeight="1">
      <c r="A96" s="37"/>
      <c r="B96" s="38"/>
      <c r="C96" s="232" t="s">
        <v>220</v>
      </c>
      <c r="D96" s="232" t="s">
        <v>259</v>
      </c>
      <c r="E96" s="233" t="s">
        <v>1760</v>
      </c>
      <c r="F96" s="234" t="s">
        <v>1761</v>
      </c>
      <c r="G96" s="235" t="s">
        <v>1744</v>
      </c>
      <c r="H96" s="275"/>
      <c r="I96" s="237"/>
      <c r="J96" s="238">
        <f>ROUND(I96*H96,2)</f>
        <v>0</v>
      </c>
      <c r="K96" s="234" t="s">
        <v>207</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209</v>
      </c>
      <c r="AT96" s="230" t="s">
        <v>259</v>
      </c>
      <c r="AU96" s="230" t="s">
        <v>71</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1762</v>
      </c>
    </row>
    <row r="97" s="2" customFormat="1">
      <c r="A97" s="37"/>
      <c r="B97" s="38"/>
      <c r="C97" s="39"/>
      <c r="D97" s="254" t="s">
        <v>1355</v>
      </c>
      <c r="E97" s="39"/>
      <c r="F97" s="255" t="s">
        <v>1763</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1355</v>
      </c>
      <c r="AU97" s="16" t="s">
        <v>71</v>
      </c>
    </row>
    <row r="98" s="2" customFormat="1">
      <c r="A98" s="37"/>
      <c r="B98" s="38"/>
      <c r="C98" s="39"/>
      <c r="D98" s="254" t="s">
        <v>341</v>
      </c>
      <c r="E98" s="39"/>
      <c r="F98" s="255" t="s">
        <v>1764</v>
      </c>
      <c r="G98" s="39"/>
      <c r="H98" s="39"/>
      <c r="I98" s="146"/>
      <c r="J98" s="39"/>
      <c r="K98" s="39"/>
      <c r="L98" s="43"/>
      <c r="M98" s="256"/>
      <c r="N98" s="257"/>
      <c r="O98" s="83"/>
      <c r="P98" s="83"/>
      <c r="Q98" s="83"/>
      <c r="R98" s="83"/>
      <c r="S98" s="83"/>
      <c r="T98" s="84"/>
      <c r="U98" s="37"/>
      <c r="V98" s="37"/>
      <c r="W98" s="37"/>
      <c r="X98" s="37"/>
      <c r="Y98" s="37"/>
      <c r="Z98" s="37"/>
      <c r="AA98" s="37"/>
      <c r="AB98" s="37"/>
      <c r="AC98" s="37"/>
      <c r="AD98" s="37"/>
      <c r="AE98" s="37"/>
      <c r="AT98" s="16" t="s">
        <v>341</v>
      </c>
      <c r="AU98" s="16" t="s">
        <v>71</v>
      </c>
    </row>
    <row r="99" s="2" customFormat="1" ht="21.75" customHeight="1">
      <c r="A99" s="37"/>
      <c r="B99" s="38"/>
      <c r="C99" s="232" t="s">
        <v>224</v>
      </c>
      <c r="D99" s="232" t="s">
        <v>259</v>
      </c>
      <c r="E99" s="233" t="s">
        <v>1765</v>
      </c>
      <c r="F99" s="234" t="s">
        <v>1766</v>
      </c>
      <c r="G99" s="235" t="s">
        <v>1744</v>
      </c>
      <c r="H99" s="275"/>
      <c r="I99" s="237"/>
      <c r="J99" s="238">
        <f>ROUND(I99*H99,2)</f>
        <v>0</v>
      </c>
      <c r="K99" s="234" t="s">
        <v>207</v>
      </c>
      <c r="L99" s="43"/>
      <c r="M99" s="239" t="s">
        <v>19</v>
      </c>
      <c r="N99" s="240" t="s">
        <v>42</v>
      </c>
      <c r="O99" s="83"/>
      <c r="P99" s="228">
        <f>O99*H99</f>
        <v>0</v>
      </c>
      <c r="Q99" s="228">
        <v>0</v>
      </c>
      <c r="R99" s="228">
        <f>Q99*H99</f>
        <v>0</v>
      </c>
      <c r="S99" s="228">
        <v>0</v>
      </c>
      <c r="T99" s="229">
        <f>S99*H99</f>
        <v>0</v>
      </c>
      <c r="U99" s="37"/>
      <c r="V99" s="37"/>
      <c r="W99" s="37"/>
      <c r="X99" s="37"/>
      <c r="Y99" s="37"/>
      <c r="Z99" s="37"/>
      <c r="AA99" s="37"/>
      <c r="AB99" s="37"/>
      <c r="AC99" s="37"/>
      <c r="AD99" s="37"/>
      <c r="AE99" s="37"/>
      <c r="AR99" s="230" t="s">
        <v>209</v>
      </c>
      <c r="AT99" s="230" t="s">
        <v>259</v>
      </c>
      <c r="AU99" s="230" t="s">
        <v>71</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1767</v>
      </c>
    </row>
    <row r="100" s="2" customFormat="1" ht="21.75" customHeight="1">
      <c r="A100" s="37"/>
      <c r="B100" s="38"/>
      <c r="C100" s="232" t="s">
        <v>228</v>
      </c>
      <c r="D100" s="232" t="s">
        <v>259</v>
      </c>
      <c r="E100" s="233" t="s">
        <v>1768</v>
      </c>
      <c r="F100" s="234" t="s">
        <v>1769</v>
      </c>
      <c r="G100" s="235" t="s">
        <v>1744</v>
      </c>
      <c r="H100" s="275"/>
      <c r="I100" s="237"/>
      <c r="J100" s="238">
        <f>ROUND(I100*H100,2)</f>
        <v>0</v>
      </c>
      <c r="K100" s="234" t="s">
        <v>207</v>
      </c>
      <c r="L100" s="43"/>
      <c r="M100" s="239" t="s">
        <v>19</v>
      </c>
      <c r="N100" s="240"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209</v>
      </c>
      <c r="AT100" s="230" t="s">
        <v>259</v>
      </c>
      <c r="AU100" s="230" t="s">
        <v>71</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209</v>
      </c>
      <c r="BM100" s="230" t="s">
        <v>1770</v>
      </c>
    </row>
    <row r="101" s="2" customFormat="1" ht="21.75" customHeight="1">
      <c r="A101" s="37"/>
      <c r="B101" s="38"/>
      <c r="C101" s="232" t="s">
        <v>208</v>
      </c>
      <c r="D101" s="232" t="s">
        <v>259</v>
      </c>
      <c r="E101" s="233" t="s">
        <v>1771</v>
      </c>
      <c r="F101" s="234" t="s">
        <v>1772</v>
      </c>
      <c r="G101" s="235" t="s">
        <v>1744</v>
      </c>
      <c r="H101" s="275"/>
      <c r="I101" s="237"/>
      <c r="J101" s="238">
        <f>ROUND(I101*H101,2)</f>
        <v>0</v>
      </c>
      <c r="K101" s="234" t="s">
        <v>207</v>
      </c>
      <c r="L101" s="43"/>
      <c r="M101" s="258" t="s">
        <v>19</v>
      </c>
      <c r="N101" s="259" t="s">
        <v>42</v>
      </c>
      <c r="O101" s="243"/>
      <c r="P101" s="244">
        <f>O101*H101</f>
        <v>0</v>
      </c>
      <c r="Q101" s="244">
        <v>0</v>
      </c>
      <c r="R101" s="244">
        <f>Q101*H101</f>
        <v>0</v>
      </c>
      <c r="S101" s="244">
        <v>0</v>
      </c>
      <c r="T101" s="245">
        <f>S101*H101</f>
        <v>0</v>
      </c>
      <c r="U101" s="37"/>
      <c r="V101" s="37"/>
      <c r="W101" s="37"/>
      <c r="X101" s="37"/>
      <c r="Y101" s="37"/>
      <c r="Z101" s="37"/>
      <c r="AA101" s="37"/>
      <c r="AB101" s="37"/>
      <c r="AC101" s="37"/>
      <c r="AD101" s="37"/>
      <c r="AE101" s="37"/>
      <c r="AR101" s="230" t="s">
        <v>209</v>
      </c>
      <c r="AT101" s="230" t="s">
        <v>259</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1773</v>
      </c>
    </row>
    <row r="102" s="2" customFormat="1" ht="6.96" customHeight="1">
      <c r="A102" s="37"/>
      <c r="B102" s="58"/>
      <c r="C102" s="59"/>
      <c r="D102" s="59"/>
      <c r="E102" s="59"/>
      <c r="F102" s="59"/>
      <c r="G102" s="59"/>
      <c r="H102" s="59"/>
      <c r="I102" s="175"/>
      <c r="J102" s="59"/>
      <c r="K102" s="59"/>
      <c r="L102" s="43"/>
      <c r="M102" s="37"/>
      <c r="O102" s="37"/>
      <c r="P102" s="37"/>
      <c r="Q102" s="37"/>
      <c r="R102" s="37"/>
      <c r="S102" s="37"/>
      <c r="T102" s="37"/>
      <c r="U102" s="37"/>
      <c r="V102" s="37"/>
      <c r="W102" s="37"/>
      <c r="X102" s="37"/>
      <c r="Y102" s="37"/>
      <c r="Z102" s="37"/>
      <c r="AA102" s="37"/>
      <c r="AB102" s="37"/>
      <c r="AC102" s="37"/>
      <c r="AD102" s="37"/>
      <c r="AE102" s="37"/>
    </row>
  </sheetData>
  <sheetProtection sheet="1" autoFilter="0" formatColumns="0" formatRows="0" objects="1" scenarios="1" spinCount="100000" saltValue="RsxQ3vvo71/33G68IKEbemWLPvfHBHVUH/ETNqTU1mIY3bUQFTxA+ShkVqJFyif9pgQ70XV/jOT2LoQecoxU9w==" hashValue="gd6B1BLxAfpnWn0KbDYRV117+SfqXMsjdByGjGIl8MZGR/IMRHrmOEsnUL5GL1Jr7LxX/HdaBoLc9qwrDxeUvg==" algorithmName="SHA-512" password="CC35"/>
  <autoFilter ref="C84:K10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124</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1775</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1776</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ROUND((SUM(BE94:BE295)),  2)</f>
        <v>0</v>
      </c>
      <c r="G37" s="37"/>
      <c r="H37" s="37"/>
      <c r="I37" s="164">
        <v>0.20999999999999999</v>
      </c>
      <c r="J37" s="163">
        <f>ROUND(((SUM(BE94:BE295))*I37),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ROUND((SUM(BF94:BF295)),  2)</f>
        <v>0</v>
      </c>
      <c r="G38" s="37"/>
      <c r="H38" s="37"/>
      <c r="I38" s="164">
        <v>0.14999999999999999</v>
      </c>
      <c r="J38" s="163">
        <f>ROUND(((SUM(BF94:BF295))*I38),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ROUND((SUM(BG94:BG295)),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ROUND((SUM(BH94:BH295)),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ROUND((SUM(BI94:BI295)),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1775</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1.1 -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J160</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J161</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J261</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1775</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1.1 -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P95+SUM(P96:P160)+P261</f>
        <v>0</v>
      </c>
      <c r="Q94" s="95"/>
      <c r="R94" s="201">
        <f>R95+SUM(R96:R160)+R261</f>
        <v>433.56813999999997</v>
      </c>
      <c r="S94" s="95"/>
      <c r="T94" s="202">
        <f>T95+SUM(T96:T160)+T261</f>
        <v>0</v>
      </c>
      <c r="U94" s="37"/>
      <c r="V94" s="37"/>
      <c r="W94" s="37"/>
      <c r="X94" s="37"/>
      <c r="Y94" s="37"/>
      <c r="Z94" s="37"/>
      <c r="AA94" s="37"/>
      <c r="AB94" s="37"/>
      <c r="AC94" s="37"/>
      <c r="AD94" s="37"/>
      <c r="AE94" s="37"/>
      <c r="AT94" s="16" t="s">
        <v>70</v>
      </c>
      <c r="AU94" s="16" t="s">
        <v>186</v>
      </c>
      <c r="BK94" s="203">
        <f>BK95+SUM(BK96:BK160)+BK261</f>
        <v>0</v>
      </c>
    </row>
    <row r="95" s="2" customFormat="1" ht="21.75" customHeight="1">
      <c r="A95" s="37"/>
      <c r="B95" s="38"/>
      <c r="C95" s="218" t="s">
        <v>78</v>
      </c>
      <c r="D95" s="218" t="s">
        <v>203</v>
      </c>
      <c r="E95" s="219" t="s">
        <v>1785</v>
      </c>
      <c r="F95" s="220" t="s">
        <v>1786</v>
      </c>
      <c r="G95" s="221" t="s">
        <v>266</v>
      </c>
      <c r="H95" s="222">
        <v>16</v>
      </c>
      <c r="I95" s="223"/>
      <c r="J95" s="224">
        <f>ROUND(I95*H95,2)</f>
        <v>0</v>
      </c>
      <c r="K95" s="220" t="s">
        <v>207</v>
      </c>
      <c r="L95" s="225"/>
      <c r="M95" s="226" t="s">
        <v>19</v>
      </c>
      <c r="N95" s="227" t="s">
        <v>42</v>
      </c>
      <c r="O95" s="83"/>
      <c r="P95" s="228">
        <f>O95*H95</f>
        <v>0</v>
      </c>
      <c r="Q95" s="228">
        <v>1.23475</v>
      </c>
      <c r="R95" s="228">
        <f>Q95*H95</f>
        <v>19.756</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1787</v>
      </c>
    </row>
    <row r="96" s="2" customFormat="1">
      <c r="A96" s="37"/>
      <c r="B96" s="38"/>
      <c r="C96" s="39"/>
      <c r="D96" s="254" t="s">
        <v>341</v>
      </c>
      <c r="E96" s="39"/>
      <c r="F96" s="255" t="s">
        <v>1788</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13" customFormat="1">
      <c r="A97" s="13"/>
      <c r="B97" s="264"/>
      <c r="C97" s="265"/>
      <c r="D97" s="254" t="s">
        <v>1417</v>
      </c>
      <c r="E97" s="266" t="s">
        <v>19</v>
      </c>
      <c r="F97" s="267" t="s">
        <v>1789</v>
      </c>
      <c r="G97" s="265"/>
      <c r="H97" s="268">
        <v>16</v>
      </c>
      <c r="I97" s="269"/>
      <c r="J97" s="265"/>
      <c r="K97" s="265"/>
      <c r="L97" s="270"/>
      <c r="M97" s="271"/>
      <c r="N97" s="272"/>
      <c r="O97" s="272"/>
      <c r="P97" s="272"/>
      <c r="Q97" s="272"/>
      <c r="R97" s="272"/>
      <c r="S97" s="272"/>
      <c r="T97" s="273"/>
      <c r="U97" s="13"/>
      <c r="V97" s="13"/>
      <c r="W97" s="13"/>
      <c r="X97" s="13"/>
      <c r="Y97" s="13"/>
      <c r="Z97" s="13"/>
      <c r="AA97" s="13"/>
      <c r="AB97" s="13"/>
      <c r="AC97" s="13"/>
      <c r="AD97" s="13"/>
      <c r="AE97" s="13"/>
      <c r="AT97" s="274" t="s">
        <v>1417</v>
      </c>
      <c r="AU97" s="274" t="s">
        <v>71</v>
      </c>
      <c r="AV97" s="13" t="s">
        <v>80</v>
      </c>
      <c r="AW97" s="13" t="s">
        <v>33</v>
      </c>
      <c r="AX97" s="13" t="s">
        <v>78</v>
      </c>
      <c r="AY97" s="274" t="s">
        <v>202</v>
      </c>
    </row>
    <row r="98" s="2" customFormat="1" ht="21.75" customHeight="1">
      <c r="A98" s="37"/>
      <c r="B98" s="38"/>
      <c r="C98" s="218" t="s">
        <v>80</v>
      </c>
      <c r="D98" s="218" t="s">
        <v>203</v>
      </c>
      <c r="E98" s="219" t="s">
        <v>1790</v>
      </c>
      <c r="F98" s="220" t="s">
        <v>1791</v>
      </c>
      <c r="G98" s="221" t="s">
        <v>266</v>
      </c>
      <c r="H98" s="222">
        <v>13</v>
      </c>
      <c r="I98" s="223"/>
      <c r="J98" s="224">
        <f>ROUND(I98*H98,2)</f>
        <v>0</v>
      </c>
      <c r="K98" s="220" t="s">
        <v>207</v>
      </c>
      <c r="L98" s="225"/>
      <c r="M98" s="226" t="s">
        <v>19</v>
      </c>
      <c r="N98" s="227" t="s">
        <v>42</v>
      </c>
      <c r="O98" s="83"/>
      <c r="P98" s="228">
        <f>O98*H98</f>
        <v>0</v>
      </c>
      <c r="Q98" s="228">
        <v>0.10299999999999999</v>
      </c>
      <c r="R98" s="228">
        <f>Q98*H98</f>
        <v>1.339</v>
      </c>
      <c r="S98" s="228">
        <v>0</v>
      </c>
      <c r="T98" s="229">
        <f>S98*H98</f>
        <v>0</v>
      </c>
      <c r="U98" s="37"/>
      <c r="V98" s="37"/>
      <c r="W98" s="37"/>
      <c r="X98" s="37"/>
      <c r="Y98" s="37"/>
      <c r="Z98" s="37"/>
      <c r="AA98" s="37"/>
      <c r="AB98" s="37"/>
      <c r="AC98" s="37"/>
      <c r="AD98" s="37"/>
      <c r="AE98" s="37"/>
      <c r="AR98" s="230" t="s">
        <v>208</v>
      </c>
      <c r="AT98" s="230" t="s">
        <v>203</v>
      </c>
      <c r="AU98" s="230" t="s">
        <v>71</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1792</v>
      </c>
    </row>
    <row r="99" s="2" customFormat="1">
      <c r="A99" s="37"/>
      <c r="B99" s="38"/>
      <c r="C99" s="39"/>
      <c r="D99" s="254" t="s">
        <v>341</v>
      </c>
      <c r="E99" s="39"/>
      <c r="F99" s="255" t="s">
        <v>1793</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71</v>
      </c>
    </row>
    <row r="100" s="2" customFormat="1" ht="21.75" customHeight="1">
      <c r="A100" s="37"/>
      <c r="B100" s="38"/>
      <c r="C100" s="218" t="s">
        <v>93</v>
      </c>
      <c r="D100" s="218" t="s">
        <v>203</v>
      </c>
      <c r="E100" s="219" t="s">
        <v>1794</v>
      </c>
      <c r="F100" s="220" t="s">
        <v>1795</v>
      </c>
      <c r="G100" s="221" t="s">
        <v>266</v>
      </c>
      <c r="H100" s="222">
        <v>6</v>
      </c>
      <c r="I100" s="223"/>
      <c r="J100" s="224">
        <f>ROUND(I100*H100,2)</f>
        <v>0</v>
      </c>
      <c r="K100" s="220" t="s">
        <v>207</v>
      </c>
      <c r="L100" s="225"/>
      <c r="M100" s="226" t="s">
        <v>19</v>
      </c>
      <c r="N100" s="227" t="s">
        <v>42</v>
      </c>
      <c r="O100" s="83"/>
      <c r="P100" s="228">
        <f>O100*H100</f>
        <v>0</v>
      </c>
      <c r="Q100" s="228">
        <v>0.10696</v>
      </c>
      <c r="R100" s="228">
        <f>Q100*H100</f>
        <v>0.64176</v>
      </c>
      <c r="S100" s="228">
        <v>0</v>
      </c>
      <c r="T100" s="229">
        <f>S100*H100</f>
        <v>0</v>
      </c>
      <c r="U100" s="37"/>
      <c r="V100" s="37"/>
      <c r="W100" s="37"/>
      <c r="X100" s="37"/>
      <c r="Y100" s="37"/>
      <c r="Z100" s="37"/>
      <c r="AA100" s="37"/>
      <c r="AB100" s="37"/>
      <c r="AC100" s="37"/>
      <c r="AD100" s="37"/>
      <c r="AE100" s="37"/>
      <c r="AR100" s="230" t="s">
        <v>208</v>
      </c>
      <c r="AT100" s="230" t="s">
        <v>203</v>
      </c>
      <c r="AU100" s="230" t="s">
        <v>71</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209</v>
      </c>
      <c r="BM100" s="230" t="s">
        <v>1796</v>
      </c>
    </row>
    <row r="101" s="2" customFormat="1" ht="21.75" customHeight="1">
      <c r="A101" s="37"/>
      <c r="B101" s="38"/>
      <c r="C101" s="218" t="s">
        <v>209</v>
      </c>
      <c r="D101" s="218" t="s">
        <v>203</v>
      </c>
      <c r="E101" s="219" t="s">
        <v>1797</v>
      </c>
      <c r="F101" s="220" t="s">
        <v>1798</v>
      </c>
      <c r="G101" s="221" t="s">
        <v>266</v>
      </c>
      <c r="H101" s="222">
        <v>5</v>
      </c>
      <c r="I101" s="223"/>
      <c r="J101" s="224">
        <f>ROUND(I101*H101,2)</f>
        <v>0</v>
      </c>
      <c r="K101" s="220" t="s">
        <v>207</v>
      </c>
      <c r="L101" s="225"/>
      <c r="M101" s="226" t="s">
        <v>19</v>
      </c>
      <c r="N101" s="227" t="s">
        <v>42</v>
      </c>
      <c r="O101" s="83"/>
      <c r="P101" s="228">
        <f>O101*H101</f>
        <v>0</v>
      </c>
      <c r="Q101" s="228">
        <v>0.11092000000000001</v>
      </c>
      <c r="R101" s="228">
        <f>Q101*H101</f>
        <v>0.55459999999999998</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1799</v>
      </c>
    </row>
    <row r="102" s="2" customFormat="1" ht="21.75" customHeight="1">
      <c r="A102" s="37"/>
      <c r="B102" s="38"/>
      <c r="C102" s="218" t="s">
        <v>220</v>
      </c>
      <c r="D102" s="218" t="s">
        <v>203</v>
      </c>
      <c r="E102" s="219" t="s">
        <v>1800</v>
      </c>
      <c r="F102" s="220" t="s">
        <v>1801</v>
      </c>
      <c r="G102" s="221" t="s">
        <v>266</v>
      </c>
      <c r="H102" s="222">
        <v>4</v>
      </c>
      <c r="I102" s="223"/>
      <c r="J102" s="224">
        <f>ROUND(I102*H102,2)</f>
        <v>0</v>
      </c>
      <c r="K102" s="220" t="s">
        <v>207</v>
      </c>
      <c r="L102" s="225"/>
      <c r="M102" s="226" t="s">
        <v>19</v>
      </c>
      <c r="N102" s="227" t="s">
        <v>42</v>
      </c>
      <c r="O102" s="83"/>
      <c r="P102" s="228">
        <f>O102*H102</f>
        <v>0</v>
      </c>
      <c r="Q102" s="228">
        <v>0.11488</v>
      </c>
      <c r="R102" s="228">
        <f>Q102*H102</f>
        <v>0.45951999999999998</v>
      </c>
      <c r="S102" s="228">
        <v>0</v>
      </c>
      <c r="T102" s="229">
        <f>S102*H102</f>
        <v>0</v>
      </c>
      <c r="U102" s="37"/>
      <c r="V102" s="37"/>
      <c r="W102" s="37"/>
      <c r="X102" s="37"/>
      <c r="Y102" s="37"/>
      <c r="Z102" s="37"/>
      <c r="AA102" s="37"/>
      <c r="AB102" s="37"/>
      <c r="AC102" s="37"/>
      <c r="AD102" s="37"/>
      <c r="AE102" s="37"/>
      <c r="AR102" s="230" t="s">
        <v>208</v>
      </c>
      <c r="AT102" s="230" t="s">
        <v>203</v>
      </c>
      <c r="AU102" s="230" t="s">
        <v>71</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209</v>
      </c>
      <c r="BM102" s="230" t="s">
        <v>1802</v>
      </c>
    </row>
    <row r="103" s="2" customFormat="1" ht="21.75" customHeight="1">
      <c r="A103" s="37"/>
      <c r="B103" s="38"/>
      <c r="C103" s="218" t="s">
        <v>224</v>
      </c>
      <c r="D103" s="218" t="s">
        <v>203</v>
      </c>
      <c r="E103" s="219" t="s">
        <v>1803</v>
      </c>
      <c r="F103" s="220" t="s">
        <v>1804</v>
      </c>
      <c r="G103" s="221" t="s">
        <v>266</v>
      </c>
      <c r="H103" s="222">
        <v>3</v>
      </c>
      <c r="I103" s="223"/>
      <c r="J103" s="224">
        <f>ROUND(I103*H103,2)</f>
        <v>0</v>
      </c>
      <c r="K103" s="220" t="s">
        <v>207</v>
      </c>
      <c r="L103" s="225"/>
      <c r="M103" s="226" t="s">
        <v>19</v>
      </c>
      <c r="N103" s="227" t="s">
        <v>42</v>
      </c>
      <c r="O103" s="83"/>
      <c r="P103" s="228">
        <f>O103*H103</f>
        <v>0</v>
      </c>
      <c r="Q103" s="228">
        <v>0.11885</v>
      </c>
      <c r="R103" s="228">
        <f>Q103*H103</f>
        <v>0.35654999999999998</v>
      </c>
      <c r="S103" s="228">
        <v>0</v>
      </c>
      <c r="T103" s="229">
        <f>S103*H103</f>
        <v>0</v>
      </c>
      <c r="U103" s="37"/>
      <c r="V103" s="37"/>
      <c r="W103" s="37"/>
      <c r="X103" s="37"/>
      <c r="Y103" s="37"/>
      <c r="Z103" s="37"/>
      <c r="AA103" s="37"/>
      <c r="AB103" s="37"/>
      <c r="AC103" s="37"/>
      <c r="AD103" s="37"/>
      <c r="AE103" s="37"/>
      <c r="AR103" s="230" t="s">
        <v>208</v>
      </c>
      <c r="AT103" s="230" t="s">
        <v>203</v>
      </c>
      <c r="AU103" s="230" t="s">
        <v>71</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1805</v>
      </c>
    </row>
    <row r="104" s="2" customFormat="1" ht="21.75" customHeight="1">
      <c r="A104" s="37"/>
      <c r="B104" s="38"/>
      <c r="C104" s="218" t="s">
        <v>228</v>
      </c>
      <c r="D104" s="218" t="s">
        <v>203</v>
      </c>
      <c r="E104" s="219" t="s">
        <v>1806</v>
      </c>
      <c r="F104" s="220" t="s">
        <v>1807</v>
      </c>
      <c r="G104" s="221" t="s">
        <v>266</v>
      </c>
      <c r="H104" s="222">
        <v>3</v>
      </c>
      <c r="I104" s="223"/>
      <c r="J104" s="224">
        <f>ROUND(I104*H104,2)</f>
        <v>0</v>
      </c>
      <c r="K104" s="220" t="s">
        <v>207</v>
      </c>
      <c r="L104" s="225"/>
      <c r="M104" s="226" t="s">
        <v>19</v>
      </c>
      <c r="N104" s="227" t="s">
        <v>42</v>
      </c>
      <c r="O104" s="83"/>
      <c r="P104" s="228">
        <f>O104*H104</f>
        <v>0</v>
      </c>
      <c r="Q104" s="228">
        <v>0.12281</v>
      </c>
      <c r="R104" s="228">
        <f>Q104*H104</f>
        <v>0.36843000000000004</v>
      </c>
      <c r="S104" s="228">
        <v>0</v>
      </c>
      <c r="T104" s="229">
        <f>S104*H104</f>
        <v>0</v>
      </c>
      <c r="U104" s="37"/>
      <c r="V104" s="37"/>
      <c r="W104" s="37"/>
      <c r="X104" s="37"/>
      <c r="Y104" s="37"/>
      <c r="Z104" s="37"/>
      <c r="AA104" s="37"/>
      <c r="AB104" s="37"/>
      <c r="AC104" s="37"/>
      <c r="AD104" s="37"/>
      <c r="AE104" s="37"/>
      <c r="AR104" s="230" t="s">
        <v>208</v>
      </c>
      <c r="AT104" s="230" t="s">
        <v>203</v>
      </c>
      <c r="AU104" s="230" t="s">
        <v>71</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1808</v>
      </c>
    </row>
    <row r="105" s="2" customFormat="1" ht="21.75" customHeight="1">
      <c r="A105" s="37"/>
      <c r="B105" s="38"/>
      <c r="C105" s="218" t="s">
        <v>208</v>
      </c>
      <c r="D105" s="218" t="s">
        <v>203</v>
      </c>
      <c r="E105" s="219" t="s">
        <v>1809</v>
      </c>
      <c r="F105" s="220" t="s">
        <v>1810</v>
      </c>
      <c r="G105" s="221" t="s">
        <v>266</v>
      </c>
      <c r="H105" s="222">
        <v>2</v>
      </c>
      <c r="I105" s="223"/>
      <c r="J105" s="224">
        <f>ROUND(I105*H105,2)</f>
        <v>0</v>
      </c>
      <c r="K105" s="220" t="s">
        <v>207</v>
      </c>
      <c r="L105" s="225"/>
      <c r="M105" s="226" t="s">
        <v>19</v>
      </c>
      <c r="N105" s="227" t="s">
        <v>42</v>
      </c>
      <c r="O105" s="83"/>
      <c r="P105" s="228">
        <f>O105*H105</f>
        <v>0</v>
      </c>
      <c r="Q105" s="228">
        <v>0.12676999999999999</v>
      </c>
      <c r="R105" s="228">
        <f>Q105*H105</f>
        <v>0.25353999999999999</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1811</v>
      </c>
    </row>
    <row r="106" s="2" customFormat="1" ht="21.75" customHeight="1">
      <c r="A106" s="37"/>
      <c r="B106" s="38"/>
      <c r="C106" s="218" t="s">
        <v>235</v>
      </c>
      <c r="D106" s="218" t="s">
        <v>203</v>
      </c>
      <c r="E106" s="219" t="s">
        <v>1812</v>
      </c>
      <c r="F106" s="220" t="s">
        <v>1813</v>
      </c>
      <c r="G106" s="221" t="s">
        <v>266</v>
      </c>
      <c r="H106" s="222">
        <v>3</v>
      </c>
      <c r="I106" s="223"/>
      <c r="J106" s="224">
        <f>ROUND(I106*H106,2)</f>
        <v>0</v>
      </c>
      <c r="K106" s="220" t="s">
        <v>207</v>
      </c>
      <c r="L106" s="225"/>
      <c r="M106" s="226" t="s">
        <v>19</v>
      </c>
      <c r="N106" s="227" t="s">
        <v>42</v>
      </c>
      <c r="O106" s="83"/>
      <c r="P106" s="228">
        <f>O106*H106</f>
        <v>0</v>
      </c>
      <c r="Q106" s="228">
        <v>0.13073000000000001</v>
      </c>
      <c r="R106" s="228">
        <f>Q106*H106</f>
        <v>0.39219000000000004</v>
      </c>
      <c r="S106" s="228">
        <v>0</v>
      </c>
      <c r="T106" s="229">
        <f>S106*H106</f>
        <v>0</v>
      </c>
      <c r="U106" s="37"/>
      <c r="V106" s="37"/>
      <c r="W106" s="37"/>
      <c r="X106" s="37"/>
      <c r="Y106" s="37"/>
      <c r="Z106" s="37"/>
      <c r="AA106" s="37"/>
      <c r="AB106" s="37"/>
      <c r="AC106" s="37"/>
      <c r="AD106" s="37"/>
      <c r="AE106" s="37"/>
      <c r="AR106" s="230" t="s">
        <v>208</v>
      </c>
      <c r="AT106" s="230" t="s">
        <v>203</v>
      </c>
      <c r="AU106" s="230" t="s">
        <v>71</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209</v>
      </c>
      <c r="BM106" s="230" t="s">
        <v>1814</v>
      </c>
    </row>
    <row r="107" s="2" customFormat="1" ht="21.75" customHeight="1">
      <c r="A107" s="37"/>
      <c r="B107" s="38"/>
      <c r="C107" s="218" t="s">
        <v>239</v>
      </c>
      <c r="D107" s="218" t="s">
        <v>203</v>
      </c>
      <c r="E107" s="219" t="s">
        <v>1815</v>
      </c>
      <c r="F107" s="220" t="s">
        <v>1816</v>
      </c>
      <c r="G107" s="221" t="s">
        <v>266</v>
      </c>
      <c r="H107" s="222">
        <v>3</v>
      </c>
      <c r="I107" s="223"/>
      <c r="J107" s="224">
        <f>ROUND(I107*H107,2)</f>
        <v>0</v>
      </c>
      <c r="K107" s="220" t="s">
        <v>207</v>
      </c>
      <c r="L107" s="225"/>
      <c r="M107" s="226" t="s">
        <v>19</v>
      </c>
      <c r="N107" s="227" t="s">
        <v>42</v>
      </c>
      <c r="O107" s="83"/>
      <c r="P107" s="228">
        <f>O107*H107</f>
        <v>0</v>
      </c>
      <c r="Q107" s="228">
        <v>0.13469</v>
      </c>
      <c r="R107" s="228">
        <f>Q107*H107</f>
        <v>0.40407000000000004</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1817</v>
      </c>
    </row>
    <row r="108" s="2" customFormat="1" ht="21.75" customHeight="1">
      <c r="A108" s="37"/>
      <c r="B108" s="38"/>
      <c r="C108" s="218" t="s">
        <v>243</v>
      </c>
      <c r="D108" s="218" t="s">
        <v>203</v>
      </c>
      <c r="E108" s="219" t="s">
        <v>1818</v>
      </c>
      <c r="F108" s="220" t="s">
        <v>1819</v>
      </c>
      <c r="G108" s="221" t="s">
        <v>266</v>
      </c>
      <c r="H108" s="222">
        <v>3</v>
      </c>
      <c r="I108" s="223"/>
      <c r="J108" s="224">
        <f>ROUND(I108*H108,2)</f>
        <v>0</v>
      </c>
      <c r="K108" s="220" t="s">
        <v>207</v>
      </c>
      <c r="L108" s="225"/>
      <c r="M108" s="226" t="s">
        <v>19</v>
      </c>
      <c r="N108" s="227" t="s">
        <v>42</v>
      </c>
      <c r="O108" s="83"/>
      <c r="P108" s="228">
        <f>O108*H108</f>
        <v>0</v>
      </c>
      <c r="Q108" s="228">
        <v>0.13865</v>
      </c>
      <c r="R108" s="228">
        <f>Q108*H108</f>
        <v>0.41594999999999999</v>
      </c>
      <c r="S108" s="228">
        <v>0</v>
      </c>
      <c r="T108" s="229">
        <f>S108*H108</f>
        <v>0</v>
      </c>
      <c r="U108" s="37"/>
      <c r="V108" s="37"/>
      <c r="W108" s="37"/>
      <c r="X108" s="37"/>
      <c r="Y108" s="37"/>
      <c r="Z108" s="37"/>
      <c r="AA108" s="37"/>
      <c r="AB108" s="37"/>
      <c r="AC108" s="37"/>
      <c r="AD108" s="37"/>
      <c r="AE108" s="37"/>
      <c r="AR108" s="230" t="s">
        <v>208</v>
      </c>
      <c r="AT108" s="230" t="s">
        <v>203</v>
      </c>
      <c r="AU108" s="230" t="s">
        <v>71</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209</v>
      </c>
      <c r="BM108" s="230" t="s">
        <v>1820</v>
      </c>
    </row>
    <row r="109" s="2" customFormat="1" ht="21.75" customHeight="1">
      <c r="A109" s="37"/>
      <c r="B109" s="38"/>
      <c r="C109" s="218" t="s">
        <v>247</v>
      </c>
      <c r="D109" s="218" t="s">
        <v>203</v>
      </c>
      <c r="E109" s="219" t="s">
        <v>1821</v>
      </c>
      <c r="F109" s="220" t="s">
        <v>1822</v>
      </c>
      <c r="G109" s="221" t="s">
        <v>266</v>
      </c>
      <c r="H109" s="222">
        <v>1</v>
      </c>
      <c r="I109" s="223"/>
      <c r="J109" s="224">
        <f>ROUND(I109*H109,2)</f>
        <v>0</v>
      </c>
      <c r="K109" s="220" t="s">
        <v>207</v>
      </c>
      <c r="L109" s="225"/>
      <c r="M109" s="226" t="s">
        <v>19</v>
      </c>
      <c r="N109" s="227" t="s">
        <v>42</v>
      </c>
      <c r="O109" s="83"/>
      <c r="P109" s="228">
        <f>O109*H109</f>
        <v>0</v>
      </c>
      <c r="Q109" s="228">
        <v>0.14262</v>
      </c>
      <c r="R109" s="228">
        <f>Q109*H109</f>
        <v>0.14262</v>
      </c>
      <c r="S109" s="228">
        <v>0</v>
      </c>
      <c r="T109" s="229">
        <f>S109*H109</f>
        <v>0</v>
      </c>
      <c r="U109" s="37"/>
      <c r="V109" s="37"/>
      <c r="W109" s="37"/>
      <c r="X109" s="37"/>
      <c r="Y109" s="37"/>
      <c r="Z109" s="37"/>
      <c r="AA109" s="37"/>
      <c r="AB109" s="37"/>
      <c r="AC109" s="37"/>
      <c r="AD109" s="37"/>
      <c r="AE109" s="37"/>
      <c r="AR109" s="230" t="s">
        <v>208</v>
      </c>
      <c r="AT109" s="230" t="s">
        <v>203</v>
      </c>
      <c r="AU109" s="230" t="s">
        <v>71</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1823</v>
      </c>
    </row>
    <row r="110" s="2" customFormat="1" ht="21.75" customHeight="1">
      <c r="A110" s="37"/>
      <c r="B110" s="38"/>
      <c r="C110" s="218" t="s">
        <v>251</v>
      </c>
      <c r="D110" s="218" t="s">
        <v>203</v>
      </c>
      <c r="E110" s="219" t="s">
        <v>1824</v>
      </c>
      <c r="F110" s="220" t="s">
        <v>1825</v>
      </c>
      <c r="G110" s="221" t="s">
        <v>266</v>
      </c>
      <c r="H110" s="222">
        <v>2</v>
      </c>
      <c r="I110" s="223"/>
      <c r="J110" s="224">
        <f>ROUND(I110*H110,2)</f>
        <v>0</v>
      </c>
      <c r="K110" s="220" t="s">
        <v>207</v>
      </c>
      <c r="L110" s="225"/>
      <c r="M110" s="226" t="s">
        <v>19</v>
      </c>
      <c r="N110" s="227" t="s">
        <v>42</v>
      </c>
      <c r="O110" s="83"/>
      <c r="P110" s="228">
        <f>O110*H110</f>
        <v>0</v>
      </c>
      <c r="Q110" s="228">
        <v>0.14657999999999999</v>
      </c>
      <c r="R110" s="228">
        <f>Q110*H110</f>
        <v>0.29315999999999998</v>
      </c>
      <c r="S110" s="228">
        <v>0</v>
      </c>
      <c r="T110" s="229">
        <f>S110*H110</f>
        <v>0</v>
      </c>
      <c r="U110" s="37"/>
      <c r="V110" s="37"/>
      <c r="W110" s="37"/>
      <c r="X110" s="37"/>
      <c r="Y110" s="37"/>
      <c r="Z110" s="37"/>
      <c r="AA110" s="37"/>
      <c r="AB110" s="37"/>
      <c r="AC110" s="37"/>
      <c r="AD110" s="37"/>
      <c r="AE110" s="37"/>
      <c r="AR110" s="230" t="s">
        <v>208</v>
      </c>
      <c r="AT110" s="230" t="s">
        <v>203</v>
      </c>
      <c r="AU110" s="230" t="s">
        <v>71</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209</v>
      </c>
      <c r="BM110" s="230" t="s">
        <v>1826</v>
      </c>
    </row>
    <row r="111" s="2" customFormat="1" ht="21.75" customHeight="1">
      <c r="A111" s="37"/>
      <c r="B111" s="38"/>
      <c r="C111" s="218" t="s">
        <v>255</v>
      </c>
      <c r="D111" s="218" t="s">
        <v>203</v>
      </c>
      <c r="E111" s="219" t="s">
        <v>1827</v>
      </c>
      <c r="F111" s="220" t="s">
        <v>1828</v>
      </c>
      <c r="G111" s="221" t="s">
        <v>266</v>
      </c>
      <c r="H111" s="222">
        <v>2</v>
      </c>
      <c r="I111" s="223"/>
      <c r="J111" s="224">
        <f>ROUND(I111*H111,2)</f>
        <v>0</v>
      </c>
      <c r="K111" s="220" t="s">
        <v>207</v>
      </c>
      <c r="L111" s="225"/>
      <c r="M111" s="226" t="s">
        <v>19</v>
      </c>
      <c r="N111" s="227" t="s">
        <v>42</v>
      </c>
      <c r="O111" s="83"/>
      <c r="P111" s="228">
        <f>O111*H111</f>
        <v>0</v>
      </c>
      <c r="Q111" s="228">
        <v>0.15054000000000001</v>
      </c>
      <c r="R111" s="228">
        <f>Q111*H111</f>
        <v>0.30108000000000001</v>
      </c>
      <c r="S111" s="228">
        <v>0</v>
      </c>
      <c r="T111" s="229">
        <f>S111*H111</f>
        <v>0</v>
      </c>
      <c r="U111" s="37"/>
      <c r="V111" s="37"/>
      <c r="W111" s="37"/>
      <c r="X111" s="37"/>
      <c r="Y111" s="37"/>
      <c r="Z111" s="37"/>
      <c r="AA111" s="37"/>
      <c r="AB111" s="37"/>
      <c r="AC111" s="37"/>
      <c r="AD111" s="37"/>
      <c r="AE111" s="37"/>
      <c r="AR111" s="230" t="s">
        <v>208</v>
      </c>
      <c r="AT111" s="230" t="s">
        <v>203</v>
      </c>
      <c r="AU111" s="230" t="s">
        <v>71</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209</v>
      </c>
      <c r="BM111" s="230" t="s">
        <v>1829</v>
      </c>
    </row>
    <row r="112" s="2" customFormat="1" ht="21.75" customHeight="1">
      <c r="A112" s="37"/>
      <c r="B112" s="38"/>
      <c r="C112" s="218" t="s">
        <v>8</v>
      </c>
      <c r="D112" s="218" t="s">
        <v>203</v>
      </c>
      <c r="E112" s="219" t="s">
        <v>1830</v>
      </c>
      <c r="F112" s="220" t="s">
        <v>1831</v>
      </c>
      <c r="G112" s="221" t="s">
        <v>266</v>
      </c>
      <c r="H112" s="222">
        <v>1</v>
      </c>
      <c r="I112" s="223"/>
      <c r="J112" s="224">
        <f>ROUND(I112*H112,2)</f>
        <v>0</v>
      </c>
      <c r="K112" s="220" t="s">
        <v>207</v>
      </c>
      <c r="L112" s="225"/>
      <c r="M112" s="226" t="s">
        <v>19</v>
      </c>
      <c r="N112" s="227" t="s">
        <v>42</v>
      </c>
      <c r="O112" s="83"/>
      <c r="P112" s="228">
        <f>O112*H112</f>
        <v>0</v>
      </c>
      <c r="Q112" s="228">
        <v>0.1545</v>
      </c>
      <c r="R112" s="228">
        <f>Q112*H112</f>
        <v>0.1545</v>
      </c>
      <c r="S112" s="228">
        <v>0</v>
      </c>
      <c r="T112" s="229">
        <f>S112*H112</f>
        <v>0</v>
      </c>
      <c r="U112" s="37"/>
      <c r="V112" s="37"/>
      <c r="W112" s="37"/>
      <c r="X112" s="37"/>
      <c r="Y112" s="37"/>
      <c r="Z112" s="37"/>
      <c r="AA112" s="37"/>
      <c r="AB112" s="37"/>
      <c r="AC112" s="37"/>
      <c r="AD112" s="37"/>
      <c r="AE112" s="37"/>
      <c r="AR112" s="230" t="s">
        <v>208</v>
      </c>
      <c r="AT112" s="230" t="s">
        <v>203</v>
      </c>
      <c r="AU112" s="230" t="s">
        <v>71</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1832</v>
      </c>
    </row>
    <row r="113" s="2" customFormat="1" ht="21.75" customHeight="1">
      <c r="A113" s="37"/>
      <c r="B113" s="38"/>
      <c r="C113" s="218" t="s">
        <v>263</v>
      </c>
      <c r="D113" s="218" t="s">
        <v>203</v>
      </c>
      <c r="E113" s="219" t="s">
        <v>1833</v>
      </c>
      <c r="F113" s="220" t="s">
        <v>1834</v>
      </c>
      <c r="G113" s="221" t="s">
        <v>266</v>
      </c>
      <c r="H113" s="222">
        <v>2</v>
      </c>
      <c r="I113" s="223"/>
      <c r="J113" s="224">
        <f>ROUND(I113*H113,2)</f>
        <v>0</v>
      </c>
      <c r="K113" s="220" t="s">
        <v>207</v>
      </c>
      <c r="L113" s="225"/>
      <c r="M113" s="226" t="s">
        <v>19</v>
      </c>
      <c r="N113" s="227" t="s">
        <v>42</v>
      </c>
      <c r="O113" s="83"/>
      <c r="P113" s="228">
        <f>O113*H113</f>
        <v>0</v>
      </c>
      <c r="Q113" s="228">
        <v>0.15845999999999999</v>
      </c>
      <c r="R113" s="228">
        <f>Q113*H113</f>
        <v>0.31691999999999998</v>
      </c>
      <c r="S113" s="228">
        <v>0</v>
      </c>
      <c r="T113" s="229">
        <f>S113*H113</f>
        <v>0</v>
      </c>
      <c r="U113" s="37"/>
      <c r="V113" s="37"/>
      <c r="W113" s="37"/>
      <c r="X113" s="37"/>
      <c r="Y113" s="37"/>
      <c r="Z113" s="37"/>
      <c r="AA113" s="37"/>
      <c r="AB113" s="37"/>
      <c r="AC113" s="37"/>
      <c r="AD113" s="37"/>
      <c r="AE113" s="37"/>
      <c r="AR113" s="230" t="s">
        <v>208</v>
      </c>
      <c r="AT113" s="230" t="s">
        <v>203</v>
      </c>
      <c r="AU113" s="230" t="s">
        <v>71</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1835</v>
      </c>
    </row>
    <row r="114" s="2" customFormat="1" ht="21.75" customHeight="1">
      <c r="A114" s="37"/>
      <c r="B114" s="38"/>
      <c r="C114" s="218" t="s">
        <v>268</v>
      </c>
      <c r="D114" s="218" t="s">
        <v>203</v>
      </c>
      <c r="E114" s="219" t="s">
        <v>1836</v>
      </c>
      <c r="F114" s="220" t="s">
        <v>1837</v>
      </c>
      <c r="G114" s="221" t="s">
        <v>266</v>
      </c>
      <c r="H114" s="222">
        <v>2</v>
      </c>
      <c r="I114" s="223"/>
      <c r="J114" s="224">
        <f>ROUND(I114*H114,2)</f>
        <v>0</v>
      </c>
      <c r="K114" s="220" t="s">
        <v>207</v>
      </c>
      <c r="L114" s="225"/>
      <c r="M114" s="226" t="s">
        <v>19</v>
      </c>
      <c r="N114" s="227" t="s">
        <v>42</v>
      </c>
      <c r="O114" s="83"/>
      <c r="P114" s="228">
        <f>O114*H114</f>
        <v>0</v>
      </c>
      <c r="Q114" s="228">
        <v>0.16242000000000001</v>
      </c>
      <c r="R114" s="228">
        <f>Q114*H114</f>
        <v>0.32484000000000002</v>
      </c>
      <c r="S114" s="228">
        <v>0</v>
      </c>
      <c r="T114" s="229">
        <f>S114*H114</f>
        <v>0</v>
      </c>
      <c r="U114" s="37"/>
      <c r="V114" s="37"/>
      <c r="W114" s="37"/>
      <c r="X114" s="37"/>
      <c r="Y114" s="37"/>
      <c r="Z114" s="37"/>
      <c r="AA114" s="37"/>
      <c r="AB114" s="37"/>
      <c r="AC114" s="37"/>
      <c r="AD114" s="37"/>
      <c r="AE114" s="37"/>
      <c r="AR114" s="230" t="s">
        <v>208</v>
      </c>
      <c r="AT114" s="230" t="s">
        <v>203</v>
      </c>
      <c r="AU114" s="230" t="s">
        <v>71</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209</v>
      </c>
      <c r="BM114" s="230" t="s">
        <v>1838</v>
      </c>
    </row>
    <row r="115" s="2" customFormat="1" ht="21.75" customHeight="1">
      <c r="A115" s="37"/>
      <c r="B115" s="38"/>
      <c r="C115" s="218" t="s">
        <v>272</v>
      </c>
      <c r="D115" s="218" t="s">
        <v>203</v>
      </c>
      <c r="E115" s="219" t="s">
        <v>1839</v>
      </c>
      <c r="F115" s="220" t="s">
        <v>1840</v>
      </c>
      <c r="G115" s="221" t="s">
        <v>266</v>
      </c>
      <c r="H115" s="222">
        <v>2</v>
      </c>
      <c r="I115" s="223"/>
      <c r="J115" s="224">
        <f>ROUND(I115*H115,2)</f>
        <v>0</v>
      </c>
      <c r="K115" s="220" t="s">
        <v>207</v>
      </c>
      <c r="L115" s="225"/>
      <c r="M115" s="226" t="s">
        <v>19</v>
      </c>
      <c r="N115" s="227" t="s">
        <v>42</v>
      </c>
      <c r="O115" s="83"/>
      <c r="P115" s="228">
        <f>O115*H115</f>
        <v>0</v>
      </c>
      <c r="Q115" s="228">
        <v>0.16638</v>
      </c>
      <c r="R115" s="228">
        <f>Q115*H115</f>
        <v>0.33276</v>
      </c>
      <c r="S115" s="228">
        <v>0</v>
      </c>
      <c r="T115" s="229">
        <f>S115*H115</f>
        <v>0</v>
      </c>
      <c r="U115" s="37"/>
      <c r="V115" s="37"/>
      <c r="W115" s="37"/>
      <c r="X115" s="37"/>
      <c r="Y115" s="37"/>
      <c r="Z115" s="37"/>
      <c r="AA115" s="37"/>
      <c r="AB115" s="37"/>
      <c r="AC115" s="37"/>
      <c r="AD115" s="37"/>
      <c r="AE115" s="37"/>
      <c r="AR115" s="230" t="s">
        <v>208</v>
      </c>
      <c r="AT115" s="230" t="s">
        <v>203</v>
      </c>
      <c r="AU115" s="230" t="s">
        <v>71</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209</v>
      </c>
      <c r="BM115" s="230" t="s">
        <v>1841</v>
      </c>
    </row>
    <row r="116" s="2" customFormat="1" ht="21.75" customHeight="1">
      <c r="A116" s="37"/>
      <c r="B116" s="38"/>
      <c r="C116" s="218" t="s">
        <v>277</v>
      </c>
      <c r="D116" s="218" t="s">
        <v>203</v>
      </c>
      <c r="E116" s="219" t="s">
        <v>1842</v>
      </c>
      <c r="F116" s="220" t="s">
        <v>1843</v>
      </c>
      <c r="G116" s="221" t="s">
        <v>266</v>
      </c>
      <c r="H116" s="222">
        <v>1</v>
      </c>
      <c r="I116" s="223"/>
      <c r="J116" s="224">
        <f>ROUND(I116*H116,2)</f>
        <v>0</v>
      </c>
      <c r="K116" s="220" t="s">
        <v>207</v>
      </c>
      <c r="L116" s="225"/>
      <c r="M116" s="226" t="s">
        <v>19</v>
      </c>
      <c r="N116" s="227" t="s">
        <v>42</v>
      </c>
      <c r="O116" s="83"/>
      <c r="P116" s="228">
        <f>O116*H116</f>
        <v>0</v>
      </c>
      <c r="Q116" s="228">
        <v>0.17035</v>
      </c>
      <c r="R116" s="228">
        <f>Q116*H116</f>
        <v>0.17035</v>
      </c>
      <c r="S116" s="228">
        <v>0</v>
      </c>
      <c r="T116" s="229">
        <f>S116*H116</f>
        <v>0</v>
      </c>
      <c r="U116" s="37"/>
      <c r="V116" s="37"/>
      <c r="W116" s="37"/>
      <c r="X116" s="37"/>
      <c r="Y116" s="37"/>
      <c r="Z116" s="37"/>
      <c r="AA116" s="37"/>
      <c r="AB116" s="37"/>
      <c r="AC116" s="37"/>
      <c r="AD116" s="37"/>
      <c r="AE116" s="37"/>
      <c r="AR116" s="230" t="s">
        <v>208</v>
      </c>
      <c r="AT116" s="230" t="s">
        <v>203</v>
      </c>
      <c r="AU116" s="230" t="s">
        <v>71</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209</v>
      </c>
      <c r="BM116" s="230" t="s">
        <v>1844</v>
      </c>
    </row>
    <row r="117" s="2" customFormat="1" ht="21.75" customHeight="1">
      <c r="A117" s="37"/>
      <c r="B117" s="38"/>
      <c r="C117" s="218" t="s">
        <v>282</v>
      </c>
      <c r="D117" s="218" t="s">
        <v>203</v>
      </c>
      <c r="E117" s="219" t="s">
        <v>1845</v>
      </c>
      <c r="F117" s="220" t="s">
        <v>1846</v>
      </c>
      <c r="G117" s="221" t="s">
        <v>266</v>
      </c>
      <c r="H117" s="222">
        <v>1</v>
      </c>
      <c r="I117" s="223"/>
      <c r="J117" s="224">
        <f>ROUND(I117*H117,2)</f>
        <v>0</v>
      </c>
      <c r="K117" s="220" t="s">
        <v>207</v>
      </c>
      <c r="L117" s="225"/>
      <c r="M117" s="226" t="s">
        <v>19</v>
      </c>
      <c r="N117" s="227" t="s">
        <v>42</v>
      </c>
      <c r="O117" s="83"/>
      <c r="P117" s="228">
        <f>O117*H117</f>
        <v>0</v>
      </c>
      <c r="Q117" s="228">
        <v>0.17430999999999999</v>
      </c>
      <c r="R117" s="228">
        <f>Q117*H117</f>
        <v>0.17430999999999999</v>
      </c>
      <c r="S117" s="228">
        <v>0</v>
      </c>
      <c r="T117" s="229">
        <f>S117*H117</f>
        <v>0</v>
      </c>
      <c r="U117" s="37"/>
      <c r="V117" s="37"/>
      <c r="W117" s="37"/>
      <c r="X117" s="37"/>
      <c r="Y117" s="37"/>
      <c r="Z117" s="37"/>
      <c r="AA117" s="37"/>
      <c r="AB117" s="37"/>
      <c r="AC117" s="37"/>
      <c r="AD117" s="37"/>
      <c r="AE117" s="37"/>
      <c r="AR117" s="230" t="s">
        <v>208</v>
      </c>
      <c r="AT117" s="230" t="s">
        <v>203</v>
      </c>
      <c r="AU117" s="230" t="s">
        <v>71</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209</v>
      </c>
      <c r="BM117" s="230" t="s">
        <v>1847</v>
      </c>
    </row>
    <row r="118" s="2" customFormat="1" ht="21.75" customHeight="1">
      <c r="A118" s="37"/>
      <c r="B118" s="38"/>
      <c r="C118" s="218" t="s">
        <v>7</v>
      </c>
      <c r="D118" s="218" t="s">
        <v>203</v>
      </c>
      <c r="E118" s="219" t="s">
        <v>1848</v>
      </c>
      <c r="F118" s="220" t="s">
        <v>1849</v>
      </c>
      <c r="G118" s="221" t="s">
        <v>266</v>
      </c>
      <c r="H118" s="222">
        <v>1</v>
      </c>
      <c r="I118" s="223"/>
      <c r="J118" s="224">
        <f>ROUND(I118*H118,2)</f>
        <v>0</v>
      </c>
      <c r="K118" s="220" t="s">
        <v>207</v>
      </c>
      <c r="L118" s="225"/>
      <c r="M118" s="226" t="s">
        <v>19</v>
      </c>
      <c r="N118" s="227" t="s">
        <v>42</v>
      </c>
      <c r="O118" s="83"/>
      <c r="P118" s="228">
        <f>O118*H118</f>
        <v>0</v>
      </c>
      <c r="Q118" s="228">
        <v>0.17827000000000001</v>
      </c>
      <c r="R118" s="228">
        <f>Q118*H118</f>
        <v>0.17827000000000001</v>
      </c>
      <c r="S118" s="228">
        <v>0</v>
      </c>
      <c r="T118" s="229">
        <f>S118*H118</f>
        <v>0</v>
      </c>
      <c r="U118" s="37"/>
      <c r="V118" s="37"/>
      <c r="W118" s="37"/>
      <c r="X118" s="37"/>
      <c r="Y118" s="37"/>
      <c r="Z118" s="37"/>
      <c r="AA118" s="37"/>
      <c r="AB118" s="37"/>
      <c r="AC118" s="37"/>
      <c r="AD118" s="37"/>
      <c r="AE118" s="37"/>
      <c r="AR118" s="230" t="s">
        <v>208</v>
      </c>
      <c r="AT118" s="230" t="s">
        <v>203</v>
      </c>
      <c r="AU118" s="230" t="s">
        <v>71</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209</v>
      </c>
      <c r="BM118" s="230" t="s">
        <v>1850</v>
      </c>
    </row>
    <row r="119" s="2" customFormat="1">
      <c r="A119" s="37"/>
      <c r="B119" s="38"/>
      <c r="C119" s="39"/>
      <c r="D119" s="254" t="s">
        <v>341</v>
      </c>
      <c r="E119" s="39"/>
      <c r="F119" s="255" t="s">
        <v>1851</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341</v>
      </c>
      <c r="AU119" s="16" t="s">
        <v>71</v>
      </c>
    </row>
    <row r="120" s="2" customFormat="1" ht="21.75" customHeight="1">
      <c r="A120" s="37"/>
      <c r="B120" s="38"/>
      <c r="C120" s="218" t="s">
        <v>289</v>
      </c>
      <c r="D120" s="218" t="s">
        <v>203</v>
      </c>
      <c r="E120" s="219" t="s">
        <v>1852</v>
      </c>
      <c r="F120" s="220" t="s">
        <v>1853</v>
      </c>
      <c r="G120" s="221" t="s">
        <v>266</v>
      </c>
      <c r="H120" s="222">
        <v>2</v>
      </c>
      <c r="I120" s="223"/>
      <c r="J120" s="224">
        <f>ROUND(I120*H120,2)</f>
        <v>0</v>
      </c>
      <c r="K120" s="220" t="s">
        <v>207</v>
      </c>
      <c r="L120" s="225"/>
      <c r="M120" s="226" t="s">
        <v>19</v>
      </c>
      <c r="N120" s="227" t="s">
        <v>42</v>
      </c>
      <c r="O120" s="83"/>
      <c r="P120" s="228">
        <f>O120*H120</f>
        <v>0</v>
      </c>
      <c r="Q120" s="228">
        <v>0.18223</v>
      </c>
      <c r="R120" s="228">
        <f>Q120*H120</f>
        <v>0.36446000000000001</v>
      </c>
      <c r="S120" s="228">
        <v>0</v>
      </c>
      <c r="T120" s="229">
        <f>S120*H120</f>
        <v>0</v>
      </c>
      <c r="U120" s="37"/>
      <c r="V120" s="37"/>
      <c r="W120" s="37"/>
      <c r="X120" s="37"/>
      <c r="Y120" s="37"/>
      <c r="Z120" s="37"/>
      <c r="AA120" s="37"/>
      <c r="AB120" s="37"/>
      <c r="AC120" s="37"/>
      <c r="AD120" s="37"/>
      <c r="AE120" s="37"/>
      <c r="AR120" s="230" t="s">
        <v>275</v>
      </c>
      <c r="AT120" s="230" t="s">
        <v>203</v>
      </c>
      <c r="AU120" s="230" t="s">
        <v>71</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275</v>
      </c>
      <c r="BM120" s="230" t="s">
        <v>1854</v>
      </c>
    </row>
    <row r="121" s="2" customFormat="1">
      <c r="A121" s="37"/>
      <c r="B121" s="38"/>
      <c r="C121" s="39"/>
      <c r="D121" s="254" t="s">
        <v>341</v>
      </c>
      <c r="E121" s="39"/>
      <c r="F121" s="255" t="s">
        <v>1855</v>
      </c>
      <c r="G121" s="39"/>
      <c r="H121" s="39"/>
      <c r="I121" s="146"/>
      <c r="J121" s="39"/>
      <c r="K121" s="39"/>
      <c r="L121" s="43"/>
      <c r="M121" s="256"/>
      <c r="N121" s="257"/>
      <c r="O121" s="83"/>
      <c r="P121" s="83"/>
      <c r="Q121" s="83"/>
      <c r="R121" s="83"/>
      <c r="S121" s="83"/>
      <c r="T121" s="84"/>
      <c r="U121" s="37"/>
      <c r="V121" s="37"/>
      <c r="W121" s="37"/>
      <c r="X121" s="37"/>
      <c r="Y121" s="37"/>
      <c r="Z121" s="37"/>
      <c r="AA121" s="37"/>
      <c r="AB121" s="37"/>
      <c r="AC121" s="37"/>
      <c r="AD121" s="37"/>
      <c r="AE121" s="37"/>
      <c r="AT121" s="16" t="s">
        <v>341</v>
      </c>
      <c r="AU121" s="16" t="s">
        <v>71</v>
      </c>
    </row>
    <row r="122" s="2" customFormat="1" ht="21.75" customHeight="1">
      <c r="A122" s="37"/>
      <c r="B122" s="38"/>
      <c r="C122" s="218" t="s">
        <v>293</v>
      </c>
      <c r="D122" s="218" t="s">
        <v>203</v>
      </c>
      <c r="E122" s="219" t="s">
        <v>1856</v>
      </c>
      <c r="F122" s="220" t="s">
        <v>1857</v>
      </c>
      <c r="G122" s="221" t="s">
        <v>266</v>
      </c>
      <c r="H122" s="222">
        <v>1</v>
      </c>
      <c r="I122" s="223"/>
      <c r="J122" s="224">
        <f>ROUND(I122*H122,2)</f>
        <v>0</v>
      </c>
      <c r="K122" s="220" t="s">
        <v>207</v>
      </c>
      <c r="L122" s="225"/>
      <c r="M122" s="226" t="s">
        <v>19</v>
      </c>
      <c r="N122" s="227" t="s">
        <v>42</v>
      </c>
      <c r="O122" s="83"/>
      <c r="P122" s="228">
        <f>O122*H122</f>
        <v>0</v>
      </c>
      <c r="Q122" s="228">
        <v>0.18618999999999999</v>
      </c>
      <c r="R122" s="228">
        <f>Q122*H122</f>
        <v>0.18618999999999999</v>
      </c>
      <c r="S122" s="228">
        <v>0</v>
      </c>
      <c r="T122" s="229">
        <f>S122*H122</f>
        <v>0</v>
      </c>
      <c r="U122" s="37"/>
      <c r="V122" s="37"/>
      <c r="W122" s="37"/>
      <c r="X122" s="37"/>
      <c r="Y122" s="37"/>
      <c r="Z122" s="37"/>
      <c r="AA122" s="37"/>
      <c r="AB122" s="37"/>
      <c r="AC122" s="37"/>
      <c r="AD122" s="37"/>
      <c r="AE122" s="37"/>
      <c r="AR122" s="230" t="s">
        <v>275</v>
      </c>
      <c r="AT122" s="230" t="s">
        <v>203</v>
      </c>
      <c r="AU122" s="230" t="s">
        <v>71</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275</v>
      </c>
      <c r="BM122" s="230" t="s">
        <v>1858</v>
      </c>
    </row>
    <row r="123" s="2" customFormat="1">
      <c r="A123" s="37"/>
      <c r="B123" s="38"/>
      <c r="C123" s="39"/>
      <c r="D123" s="254" t="s">
        <v>341</v>
      </c>
      <c r="E123" s="39"/>
      <c r="F123" s="255" t="s">
        <v>1859</v>
      </c>
      <c r="G123" s="39"/>
      <c r="H123" s="39"/>
      <c r="I123" s="146"/>
      <c r="J123" s="39"/>
      <c r="K123" s="39"/>
      <c r="L123" s="43"/>
      <c r="M123" s="256"/>
      <c r="N123" s="257"/>
      <c r="O123" s="83"/>
      <c r="P123" s="83"/>
      <c r="Q123" s="83"/>
      <c r="R123" s="83"/>
      <c r="S123" s="83"/>
      <c r="T123" s="84"/>
      <c r="U123" s="37"/>
      <c r="V123" s="37"/>
      <c r="W123" s="37"/>
      <c r="X123" s="37"/>
      <c r="Y123" s="37"/>
      <c r="Z123" s="37"/>
      <c r="AA123" s="37"/>
      <c r="AB123" s="37"/>
      <c r="AC123" s="37"/>
      <c r="AD123" s="37"/>
      <c r="AE123" s="37"/>
      <c r="AT123" s="16" t="s">
        <v>341</v>
      </c>
      <c r="AU123" s="16" t="s">
        <v>71</v>
      </c>
    </row>
    <row r="124" s="2" customFormat="1" ht="21.75" customHeight="1">
      <c r="A124" s="37"/>
      <c r="B124" s="38"/>
      <c r="C124" s="218" t="s">
        <v>298</v>
      </c>
      <c r="D124" s="218" t="s">
        <v>203</v>
      </c>
      <c r="E124" s="219" t="s">
        <v>1860</v>
      </c>
      <c r="F124" s="220" t="s">
        <v>1861</v>
      </c>
      <c r="G124" s="221" t="s">
        <v>266</v>
      </c>
      <c r="H124" s="222">
        <v>2</v>
      </c>
      <c r="I124" s="223"/>
      <c r="J124" s="224">
        <f>ROUND(I124*H124,2)</f>
        <v>0</v>
      </c>
      <c r="K124" s="220" t="s">
        <v>207</v>
      </c>
      <c r="L124" s="225"/>
      <c r="M124" s="226" t="s">
        <v>19</v>
      </c>
      <c r="N124" s="227" t="s">
        <v>42</v>
      </c>
      <c r="O124" s="83"/>
      <c r="P124" s="228">
        <f>O124*H124</f>
        <v>0</v>
      </c>
      <c r="Q124" s="228">
        <v>0.19015000000000001</v>
      </c>
      <c r="R124" s="228">
        <f>Q124*H124</f>
        <v>0.38030000000000003</v>
      </c>
      <c r="S124" s="228">
        <v>0</v>
      </c>
      <c r="T124" s="229">
        <f>S124*H124</f>
        <v>0</v>
      </c>
      <c r="U124" s="37"/>
      <c r="V124" s="37"/>
      <c r="W124" s="37"/>
      <c r="X124" s="37"/>
      <c r="Y124" s="37"/>
      <c r="Z124" s="37"/>
      <c r="AA124" s="37"/>
      <c r="AB124" s="37"/>
      <c r="AC124" s="37"/>
      <c r="AD124" s="37"/>
      <c r="AE124" s="37"/>
      <c r="AR124" s="230" t="s">
        <v>275</v>
      </c>
      <c r="AT124" s="230" t="s">
        <v>203</v>
      </c>
      <c r="AU124" s="230" t="s">
        <v>71</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275</v>
      </c>
      <c r="BM124" s="230" t="s">
        <v>1862</v>
      </c>
    </row>
    <row r="125" s="2" customFormat="1">
      <c r="A125" s="37"/>
      <c r="B125" s="38"/>
      <c r="C125" s="39"/>
      <c r="D125" s="254" t="s">
        <v>341</v>
      </c>
      <c r="E125" s="39"/>
      <c r="F125" s="255" t="s">
        <v>1863</v>
      </c>
      <c r="G125" s="39"/>
      <c r="H125" s="39"/>
      <c r="I125" s="146"/>
      <c r="J125" s="39"/>
      <c r="K125" s="39"/>
      <c r="L125" s="43"/>
      <c r="M125" s="256"/>
      <c r="N125" s="257"/>
      <c r="O125" s="83"/>
      <c r="P125" s="83"/>
      <c r="Q125" s="83"/>
      <c r="R125" s="83"/>
      <c r="S125" s="83"/>
      <c r="T125" s="84"/>
      <c r="U125" s="37"/>
      <c r="V125" s="37"/>
      <c r="W125" s="37"/>
      <c r="X125" s="37"/>
      <c r="Y125" s="37"/>
      <c r="Z125" s="37"/>
      <c r="AA125" s="37"/>
      <c r="AB125" s="37"/>
      <c r="AC125" s="37"/>
      <c r="AD125" s="37"/>
      <c r="AE125" s="37"/>
      <c r="AT125" s="16" t="s">
        <v>341</v>
      </c>
      <c r="AU125" s="16" t="s">
        <v>71</v>
      </c>
    </row>
    <row r="126" s="2" customFormat="1" ht="21.75" customHeight="1">
      <c r="A126" s="37"/>
      <c r="B126" s="38"/>
      <c r="C126" s="218" t="s">
        <v>391</v>
      </c>
      <c r="D126" s="218" t="s">
        <v>203</v>
      </c>
      <c r="E126" s="219" t="s">
        <v>1864</v>
      </c>
      <c r="F126" s="220" t="s">
        <v>1865</v>
      </c>
      <c r="G126" s="221" t="s">
        <v>266</v>
      </c>
      <c r="H126" s="222">
        <v>16</v>
      </c>
      <c r="I126" s="223"/>
      <c r="J126" s="224">
        <f>ROUND(I126*H126,2)</f>
        <v>0</v>
      </c>
      <c r="K126" s="220" t="s">
        <v>207</v>
      </c>
      <c r="L126" s="225"/>
      <c r="M126" s="226" t="s">
        <v>19</v>
      </c>
      <c r="N126" s="227" t="s">
        <v>42</v>
      </c>
      <c r="O126" s="83"/>
      <c r="P126" s="228">
        <f>O126*H126</f>
        <v>0</v>
      </c>
      <c r="Q126" s="228">
        <v>0.10299999999999999</v>
      </c>
      <c r="R126" s="228">
        <f>Q126*H126</f>
        <v>1.6479999999999999</v>
      </c>
      <c r="S126" s="228">
        <v>0</v>
      </c>
      <c r="T126" s="229">
        <f>S126*H126</f>
        <v>0</v>
      </c>
      <c r="U126" s="37"/>
      <c r="V126" s="37"/>
      <c r="W126" s="37"/>
      <c r="X126" s="37"/>
      <c r="Y126" s="37"/>
      <c r="Z126" s="37"/>
      <c r="AA126" s="37"/>
      <c r="AB126" s="37"/>
      <c r="AC126" s="37"/>
      <c r="AD126" s="37"/>
      <c r="AE126" s="37"/>
      <c r="AR126" s="230" t="s">
        <v>208</v>
      </c>
      <c r="AT126" s="230" t="s">
        <v>203</v>
      </c>
      <c r="AU126" s="230" t="s">
        <v>71</v>
      </c>
      <c r="AY126" s="16" t="s">
        <v>202</v>
      </c>
      <c r="BE126" s="231">
        <f>IF(N126="základní",J126,0)</f>
        <v>0</v>
      </c>
      <c r="BF126" s="231">
        <f>IF(N126="snížená",J126,0)</f>
        <v>0</v>
      </c>
      <c r="BG126" s="231">
        <f>IF(N126="zákl. přenesená",J126,0)</f>
        <v>0</v>
      </c>
      <c r="BH126" s="231">
        <f>IF(N126="sníž. přenesená",J126,0)</f>
        <v>0</v>
      </c>
      <c r="BI126" s="231">
        <f>IF(N126="nulová",J126,0)</f>
        <v>0</v>
      </c>
      <c r="BJ126" s="16" t="s">
        <v>78</v>
      </c>
      <c r="BK126" s="231">
        <f>ROUND(I126*H126,2)</f>
        <v>0</v>
      </c>
      <c r="BL126" s="16" t="s">
        <v>209</v>
      </c>
      <c r="BM126" s="230" t="s">
        <v>1866</v>
      </c>
    </row>
    <row r="127" s="2" customFormat="1">
      <c r="A127" s="37"/>
      <c r="B127" s="38"/>
      <c r="C127" s="39"/>
      <c r="D127" s="254" t="s">
        <v>341</v>
      </c>
      <c r="E127" s="39"/>
      <c r="F127" s="255" t="s">
        <v>1867</v>
      </c>
      <c r="G127" s="39"/>
      <c r="H127" s="39"/>
      <c r="I127" s="146"/>
      <c r="J127" s="39"/>
      <c r="K127" s="39"/>
      <c r="L127" s="43"/>
      <c r="M127" s="256"/>
      <c r="N127" s="257"/>
      <c r="O127" s="83"/>
      <c r="P127" s="83"/>
      <c r="Q127" s="83"/>
      <c r="R127" s="83"/>
      <c r="S127" s="83"/>
      <c r="T127" s="84"/>
      <c r="U127" s="37"/>
      <c r="V127" s="37"/>
      <c r="W127" s="37"/>
      <c r="X127" s="37"/>
      <c r="Y127" s="37"/>
      <c r="Z127" s="37"/>
      <c r="AA127" s="37"/>
      <c r="AB127" s="37"/>
      <c r="AC127" s="37"/>
      <c r="AD127" s="37"/>
      <c r="AE127" s="37"/>
      <c r="AT127" s="16" t="s">
        <v>341</v>
      </c>
      <c r="AU127" s="16" t="s">
        <v>71</v>
      </c>
    </row>
    <row r="128" s="13" customFormat="1">
      <c r="A128" s="13"/>
      <c r="B128" s="264"/>
      <c r="C128" s="265"/>
      <c r="D128" s="254" t="s">
        <v>1417</v>
      </c>
      <c r="E128" s="266" t="s">
        <v>19</v>
      </c>
      <c r="F128" s="267" t="s">
        <v>1868</v>
      </c>
      <c r="G128" s="265"/>
      <c r="H128" s="268">
        <v>16</v>
      </c>
      <c r="I128" s="269"/>
      <c r="J128" s="265"/>
      <c r="K128" s="265"/>
      <c r="L128" s="270"/>
      <c r="M128" s="271"/>
      <c r="N128" s="272"/>
      <c r="O128" s="272"/>
      <c r="P128" s="272"/>
      <c r="Q128" s="272"/>
      <c r="R128" s="272"/>
      <c r="S128" s="272"/>
      <c r="T128" s="273"/>
      <c r="U128" s="13"/>
      <c r="V128" s="13"/>
      <c r="W128" s="13"/>
      <c r="X128" s="13"/>
      <c r="Y128" s="13"/>
      <c r="Z128" s="13"/>
      <c r="AA128" s="13"/>
      <c r="AB128" s="13"/>
      <c r="AC128" s="13"/>
      <c r="AD128" s="13"/>
      <c r="AE128" s="13"/>
      <c r="AT128" s="274" t="s">
        <v>1417</v>
      </c>
      <c r="AU128" s="274" t="s">
        <v>71</v>
      </c>
      <c r="AV128" s="13" t="s">
        <v>80</v>
      </c>
      <c r="AW128" s="13" t="s">
        <v>33</v>
      </c>
      <c r="AX128" s="13" t="s">
        <v>78</v>
      </c>
      <c r="AY128" s="274" t="s">
        <v>202</v>
      </c>
    </row>
    <row r="129" s="2" customFormat="1" ht="21.75" customHeight="1">
      <c r="A129" s="37"/>
      <c r="B129" s="38"/>
      <c r="C129" s="218" t="s">
        <v>395</v>
      </c>
      <c r="D129" s="218" t="s">
        <v>203</v>
      </c>
      <c r="E129" s="219" t="s">
        <v>1869</v>
      </c>
      <c r="F129" s="220" t="s">
        <v>1870</v>
      </c>
      <c r="G129" s="221" t="s">
        <v>266</v>
      </c>
      <c r="H129" s="222">
        <v>327</v>
      </c>
      <c r="I129" s="223"/>
      <c r="J129" s="224">
        <f>ROUND(I129*H129,2)</f>
        <v>0</v>
      </c>
      <c r="K129" s="220" t="s">
        <v>207</v>
      </c>
      <c r="L129" s="225"/>
      <c r="M129" s="226" t="s">
        <v>19</v>
      </c>
      <c r="N129" s="227" t="s">
        <v>42</v>
      </c>
      <c r="O129" s="83"/>
      <c r="P129" s="228">
        <f>O129*H129</f>
        <v>0</v>
      </c>
      <c r="Q129" s="228">
        <v>0.00056999999999999998</v>
      </c>
      <c r="R129" s="228">
        <f>Q129*H129</f>
        <v>0.18639</v>
      </c>
      <c r="S129" s="228">
        <v>0</v>
      </c>
      <c r="T129" s="229">
        <f>S129*H129</f>
        <v>0</v>
      </c>
      <c r="U129" s="37"/>
      <c r="V129" s="37"/>
      <c r="W129" s="37"/>
      <c r="X129" s="37"/>
      <c r="Y129" s="37"/>
      <c r="Z129" s="37"/>
      <c r="AA129" s="37"/>
      <c r="AB129" s="37"/>
      <c r="AC129" s="37"/>
      <c r="AD129" s="37"/>
      <c r="AE129" s="37"/>
      <c r="AR129" s="230" t="s">
        <v>208</v>
      </c>
      <c r="AT129" s="230" t="s">
        <v>203</v>
      </c>
      <c r="AU129" s="230" t="s">
        <v>71</v>
      </c>
      <c r="AY129" s="16" t="s">
        <v>202</v>
      </c>
      <c r="BE129" s="231">
        <f>IF(N129="základní",J129,0)</f>
        <v>0</v>
      </c>
      <c r="BF129" s="231">
        <f>IF(N129="snížená",J129,0)</f>
        <v>0</v>
      </c>
      <c r="BG129" s="231">
        <f>IF(N129="zákl. přenesená",J129,0)</f>
        <v>0</v>
      </c>
      <c r="BH129" s="231">
        <f>IF(N129="sníž. přenesená",J129,0)</f>
        <v>0</v>
      </c>
      <c r="BI129" s="231">
        <f>IF(N129="nulová",J129,0)</f>
        <v>0</v>
      </c>
      <c r="BJ129" s="16" t="s">
        <v>78</v>
      </c>
      <c r="BK129" s="231">
        <f>ROUND(I129*H129,2)</f>
        <v>0</v>
      </c>
      <c r="BL129" s="16" t="s">
        <v>209</v>
      </c>
      <c r="BM129" s="230" t="s">
        <v>1871</v>
      </c>
    </row>
    <row r="130" s="2" customFormat="1">
      <c r="A130" s="37"/>
      <c r="B130" s="38"/>
      <c r="C130" s="39"/>
      <c r="D130" s="254" t="s">
        <v>341</v>
      </c>
      <c r="E130" s="39"/>
      <c r="F130" s="255" t="s">
        <v>1872</v>
      </c>
      <c r="G130" s="39"/>
      <c r="H130" s="39"/>
      <c r="I130" s="146"/>
      <c r="J130" s="39"/>
      <c r="K130" s="39"/>
      <c r="L130" s="43"/>
      <c r="M130" s="256"/>
      <c r="N130" s="257"/>
      <c r="O130" s="83"/>
      <c r="P130" s="83"/>
      <c r="Q130" s="83"/>
      <c r="R130" s="83"/>
      <c r="S130" s="83"/>
      <c r="T130" s="84"/>
      <c r="U130" s="37"/>
      <c r="V130" s="37"/>
      <c r="W130" s="37"/>
      <c r="X130" s="37"/>
      <c r="Y130" s="37"/>
      <c r="Z130" s="37"/>
      <c r="AA130" s="37"/>
      <c r="AB130" s="37"/>
      <c r="AC130" s="37"/>
      <c r="AD130" s="37"/>
      <c r="AE130" s="37"/>
      <c r="AT130" s="16" t="s">
        <v>341</v>
      </c>
      <c r="AU130" s="16" t="s">
        <v>71</v>
      </c>
    </row>
    <row r="131" s="2" customFormat="1" ht="21.75" customHeight="1">
      <c r="A131" s="37"/>
      <c r="B131" s="38"/>
      <c r="C131" s="218" t="s">
        <v>399</v>
      </c>
      <c r="D131" s="218" t="s">
        <v>203</v>
      </c>
      <c r="E131" s="219" t="s">
        <v>1873</v>
      </c>
      <c r="F131" s="220" t="s">
        <v>1874</v>
      </c>
      <c r="G131" s="221" t="s">
        <v>266</v>
      </c>
      <c r="H131" s="222">
        <v>327</v>
      </c>
      <c r="I131" s="223"/>
      <c r="J131" s="224">
        <f>ROUND(I131*H131,2)</f>
        <v>0</v>
      </c>
      <c r="K131" s="220" t="s">
        <v>207</v>
      </c>
      <c r="L131" s="225"/>
      <c r="M131" s="226" t="s">
        <v>19</v>
      </c>
      <c r="N131" s="227" t="s">
        <v>42</v>
      </c>
      <c r="O131" s="83"/>
      <c r="P131" s="228">
        <f>O131*H131</f>
        <v>0</v>
      </c>
      <c r="Q131" s="228">
        <v>0.00051999999999999995</v>
      </c>
      <c r="R131" s="228">
        <f>Q131*H131</f>
        <v>0.17004</v>
      </c>
      <c r="S131" s="228">
        <v>0</v>
      </c>
      <c r="T131" s="229">
        <f>S131*H131</f>
        <v>0</v>
      </c>
      <c r="U131" s="37"/>
      <c r="V131" s="37"/>
      <c r="W131" s="37"/>
      <c r="X131" s="37"/>
      <c r="Y131" s="37"/>
      <c r="Z131" s="37"/>
      <c r="AA131" s="37"/>
      <c r="AB131" s="37"/>
      <c r="AC131" s="37"/>
      <c r="AD131" s="37"/>
      <c r="AE131" s="37"/>
      <c r="AR131" s="230" t="s">
        <v>208</v>
      </c>
      <c r="AT131" s="230" t="s">
        <v>203</v>
      </c>
      <c r="AU131" s="230" t="s">
        <v>71</v>
      </c>
      <c r="AY131" s="16" t="s">
        <v>202</v>
      </c>
      <c r="BE131" s="231">
        <f>IF(N131="základní",J131,0)</f>
        <v>0</v>
      </c>
      <c r="BF131" s="231">
        <f>IF(N131="snížená",J131,0)</f>
        <v>0</v>
      </c>
      <c r="BG131" s="231">
        <f>IF(N131="zákl. přenesená",J131,0)</f>
        <v>0</v>
      </c>
      <c r="BH131" s="231">
        <f>IF(N131="sníž. přenesená",J131,0)</f>
        <v>0</v>
      </c>
      <c r="BI131" s="231">
        <f>IF(N131="nulová",J131,0)</f>
        <v>0</v>
      </c>
      <c r="BJ131" s="16" t="s">
        <v>78</v>
      </c>
      <c r="BK131" s="231">
        <f>ROUND(I131*H131,2)</f>
        <v>0</v>
      </c>
      <c r="BL131" s="16" t="s">
        <v>209</v>
      </c>
      <c r="BM131" s="230" t="s">
        <v>1875</v>
      </c>
    </row>
    <row r="132" s="2" customFormat="1">
      <c r="A132" s="37"/>
      <c r="B132" s="38"/>
      <c r="C132" s="39"/>
      <c r="D132" s="254" t="s">
        <v>341</v>
      </c>
      <c r="E132" s="39"/>
      <c r="F132" s="255" t="s">
        <v>1876</v>
      </c>
      <c r="G132" s="39"/>
      <c r="H132" s="39"/>
      <c r="I132" s="146"/>
      <c r="J132" s="39"/>
      <c r="K132" s="39"/>
      <c r="L132" s="43"/>
      <c r="M132" s="256"/>
      <c r="N132" s="257"/>
      <c r="O132" s="83"/>
      <c r="P132" s="83"/>
      <c r="Q132" s="83"/>
      <c r="R132" s="83"/>
      <c r="S132" s="83"/>
      <c r="T132" s="84"/>
      <c r="U132" s="37"/>
      <c r="V132" s="37"/>
      <c r="W132" s="37"/>
      <c r="X132" s="37"/>
      <c r="Y132" s="37"/>
      <c r="Z132" s="37"/>
      <c r="AA132" s="37"/>
      <c r="AB132" s="37"/>
      <c r="AC132" s="37"/>
      <c r="AD132" s="37"/>
      <c r="AE132" s="37"/>
      <c r="AT132" s="16" t="s">
        <v>341</v>
      </c>
      <c r="AU132" s="16" t="s">
        <v>71</v>
      </c>
    </row>
    <row r="133" s="2" customFormat="1" ht="21.75" customHeight="1">
      <c r="A133" s="37"/>
      <c r="B133" s="38"/>
      <c r="C133" s="218" t="s">
        <v>403</v>
      </c>
      <c r="D133" s="218" t="s">
        <v>203</v>
      </c>
      <c r="E133" s="219" t="s">
        <v>1877</v>
      </c>
      <c r="F133" s="220" t="s">
        <v>1878</v>
      </c>
      <c r="G133" s="221" t="s">
        <v>266</v>
      </c>
      <c r="H133" s="222">
        <v>654</v>
      </c>
      <c r="I133" s="223"/>
      <c r="J133" s="224">
        <f>ROUND(I133*H133,2)</f>
        <v>0</v>
      </c>
      <c r="K133" s="220" t="s">
        <v>207</v>
      </c>
      <c r="L133" s="225"/>
      <c r="M133" s="226" t="s">
        <v>19</v>
      </c>
      <c r="N133" s="227" t="s">
        <v>42</v>
      </c>
      <c r="O133" s="83"/>
      <c r="P133" s="228">
        <f>O133*H133</f>
        <v>0</v>
      </c>
      <c r="Q133" s="228">
        <v>9.0000000000000006E-05</v>
      </c>
      <c r="R133" s="228">
        <f>Q133*H133</f>
        <v>0.058860000000000003</v>
      </c>
      <c r="S133" s="228">
        <v>0</v>
      </c>
      <c r="T133" s="229">
        <f>S133*H133</f>
        <v>0</v>
      </c>
      <c r="U133" s="37"/>
      <c r="V133" s="37"/>
      <c r="W133" s="37"/>
      <c r="X133" s="37"/>
      <c r="Y133" s="37"/>
      <c r="Z133" s="37"/>
      <c r="AA133" s="37"/>
      <c r="AB133" s="37"/>
      <c r="AC133" s="37"/>
      <c r="AD133" s="37"/>
      <c r="AE133" s="37"/>
      <c r="AR133" s="230" t="s">
        <v>208</v>
      </c>
      <c r="AT133" s="230" t="s">
        <v>203</v>
      </c>
      <c r="AU133" s="230" t="s">
        <v>71</v>
      </c>
      <c r="AY133" s="16" t="s">
        <v>202</v>
      </c>
      <c r="BE133" s="231">
        <f>IF(N133="základní",J133,0)</f>
        <v>0</v>
      </c>
      <c r="BF133" s="231">
        <f>IF(N133="snížená",J133,0)</f>
        <v>0</v>
      </c>
      <c r="BG133" s="231">
        <f>IF(N133="zákl. přenesená",J133,0)</f>
        <v>0</v>
      </c>
      <c r="BH133" s="231">
        <f>IF(N133="sníž. přenesená",J133,0)</f>
        <v>0</v>
      </c>
      <c r="BI133" s="231">
        <f>IF(N133="nulová",J133,0)</f>
        <v>0</v>
      </c>
      <c r="BJ133" s="16" t="s">
        <v>78</v>
      </c>
      <c r="BK133" s="231">
        <f>ROUND(I133*H133,2)</f>
        <v>0</v>
      </c>
      <c r="BL133" s="16" t="s">
        <v>209</v>
      </c>
      <c r="BM133" s="230" t="s">
        <v>1879</v>
      </c>
    </row>
    <row r="134" s="2" customFormat="1" ht="21.75" customHeight="1">
      <c r="A134" s="37"/>
      <c r="B134" s="38"/>
      <c r="C134" s="218" t="s">
        <v>407</v>
      </c>
      <c r="D134" s="218" t="s">
        <v>203</v>
      </c>
      <c r="E134" s="219" t="s">
        <v>1880</v>
      </c>
      <c r="F134" s="220" t="s">
        <v>1881</v>
      </c>
      <c r="G134" s="221" t="s">
        <v>1595</v>
      </c>
      <c r="H134" s="222">
        <v>25.300000000000001</v>
      </c>
      <c r="I134" s="223"/>
      <c r="J134" s="224">
        <f>ROUND(I134*H134,2)</f>
        <v>0</v>
      </c>
      <c r="K134" s="220" t="s">
        <v>207</v>
      </c>
      <c r="L134" s="225"/>
      <c r="M134" s="226" t="s">
        <v>19</v>
      </c>
      <c r="N134" s="227" t="s">
        <v>42</v>
      </c>
      <c r="O134" s="83"/>
      <c r="P134" s="228">
        <f>O134*H134</f>
        <v>0</v>
      </c>
      <c r="Q134" s="228">
        <v>0.001</v>
      </c>
      <c r="R134" s="228">
        <f>Q134*H134</f>
        <v>0.0253</v>
      </c>
      <c r="S134" s="228">
        <v>0</v>
      </c>
      <c r="T134" s="229">
        <f>S134*H134</f>
        <v>0</v>
      </c>
      <c r="U134" s="37"/>
      <c r="V134" s="37"/>
      <c r="W134" s="37"/>
      <c r="X134" s="37"/>
      <c r="Y134" s="37"/>
      <c r="Z134" s="37"/>
      <c r="AA134" s="37"/>
      <c r="AB134" s="37"/>
      <c r="AC134" s="37"/>
      <c r="AD134" s="37"/>
      <c r="AE134" s="37"/>
      <c r="AR134" s="230" t="s">
        <v>208</v>
      </c>
      <c r="AT134" s="230" t="s">
        <v>203</v>
      </c>
      <c r="AU134" s="230" t="s">
        <v>71</v>
      </c>
      <c r="AY134" s="16" t="s">
        <v>202</v>
      </c>
      <c r="BE134" s="231">
        <f>IF(N134="základní",J134,0)</f>
        <v>0</v>
      </c>
      <c r="BF134" s="231">
        <f>IF(N134="snížená",J134,0)</f>
        <v>0</v>
      </c>
      <c r="BG134" s="231">
        <f>IF(N134="zákl. přenesená",J134,0)</f>
        <v>0</v>
      </c>
      <c r="BH134" s="231">
        <f>IF(N134="sníž. přenesená",J134,0)</f>
        <v>0</v>
      </c>
      <c r="BI134" s="231">
        <f>IF(N134="nulová",J134,0)</f>
        <v>0</v>
      </c>
      <c r="BJ134" s="16" t="s">
        <v>78</v>
      </c>
      <c r="BK134" s="231">
        <f>ROUND(I134*H134,2)</f>
        <v>0</v>
      </c>
      <c r="BL134" s="16" t="s">
        <v>209</v>
      </c>
      <c r="BM134" s="230" t="s">
        <v>1882</v>
      </c>
    </row>
    <row r="135" s="2" customFormat="1" ht="21.75" customHeight="1">
      <c r="A135" s="37"/>
      <c r="B135" s="38"/>
      <c r="C135" s="218" t="s">
        <v>411</v>
      </c>
      <c r="D135" s="218" t="s">
        <v>203</v>
      </c>
      <c r="E135" s="219" t="s">
        <v>1873</v>
      </c>
      <c r="F135" s="220" t="s">
        <v>1874</v>
      </c>
      <c r="G135" s="221" t="s">
        <v>266</v>
      </c>
      <c r="H135" s="222">
        <v>432</v>
      </c>
      <c r="I135" s="223"/>
      <c r="J135" s="224">
        <f>ROUND(I135*H135,2)</f>
        <v>0</v>
      </c>
      <c r="K135" s="220" t="s">
        <v>207</v>
      </c>
      <c r="L135" s="225"/>
      <c r="M135" s="226" t="s">
        <v>19</v>
      </c>
      <c r="N135" s="227" t="s">
        <v>42</v>
      </c>
      <c r="O135" s="83"/>
      <c r="P135" s="228">
        <f>O135*H135</f>
        <v>0</v>
      </c>
      <c r="Q135" s="228">
        <v>0.00051999999999999995</v>
      </c>
      <c r="R135" s="228">
        <f>Q135*H135</f>
        <v>0.22463999999999998</v>
      </c>
      <c r="S135" s="228">
        <v>0</v>
      </c>
      <c r="T135" s="229">
        <f>S135*H135</f>
        <v>0</v>
      </c>
      <c r="U135" s="37"/>
      <c r="V135" s="37"/>
      <c r="W135" s="37"/>
      <c r="X135" s="37"/>
      <c r="Y135" s="37"/>
      <c r="Z135" s="37"/>
      <c r="AA135" s="37"/>
      <c r="AB135" s="37"/>
      <c r="AC135" s="37"/>
      <c r="AD135" s="37"/>
      <c r="AE135" s="37"/>
      <c r="AR135" s="230" t="s">
        <v>208</v>
      </c>
      <c r="AT135" s="230" t="s">
        <v>203</v>
      </c>
      <c r="AU135" s="230" t="s">
        <v>71</v>
      </c>
      <c r="AY135" s="16" t="s">
        <v>202</v>
      </c>
      <c r="BE135" s="231">
        <f>IF(N135="základní",J135,0)</f>
        <v>0</v>
      </c>
      <c r="BF135" s="231">
        <f>IF(N135="snížená",J135,0)</f>
        <v>0</v>
      </c>
      <c r="BG135" s="231">
        <f>IF(N135="zákl. přenesená",J135,0)</f>
        <v>0</v>
      </c>
      <c r="BH135" s="231">
        <f>IF(N135="sníž. přenesená",J135,0)</f>
        <v>0</v>
      </c>
      <c r="BI135" s="231">
        <f>IF(N135="nulová",J135,0)</f>
        <v>0</v>
      </c>
      <c r="BJ135" s="16" t="s">
        <v>78</v>
      </c>
      <c r="BK135" s="231">
        <f>ROUND(I135*H135,2)</f>
        <v>0</v>
      </c>
      <c r="BL135" s="16" t="s">
        <v>209</v>
      </c>
      <c r="BM135" s="230" t="s">
        <v>1883</v>
      </c>
    </row>
    <row r="136" s="2" customFormat="1">
      <c r="A136" s="37"/>
      <c r="B136" s="38"/>
      <c r="C136" s="39"/>
      <c r="D136" s="254" t="s">
        <v>341</v>
      </c>
      <c r="E136" s="39"/>
      <c r="F136" s="255" t="s">
        <v>1884</v>
      </c>
      <c r="G136" s="39"/>
      <c r="H136" s="39"/>
      <c r="I136" s="146"/>
      <c r="J136" s="39"/>
      <c r="K136" s="39"/>
      <c r="L136" s="43"/>
      <c r="M136" s="256"/>
      <c r="N136" s="257"/>
      <c r="O136" s="83"/>
      <c r="P136" s="83"/>
      <c r="Q136" s="83"/>
      <c r="R136" s="83"/>
      <c r="S136" s="83"/>
      <c r="T136" s="84"/>
      <c r="U136" s="37"/>
      <c r="V136" s="37"/>
      <c r="W136" s="37"/>
      <c r="X136" s="37"/>
      <c r="Y136" s="37"/>
      <c r="Z136" s="37"/>
      <c r="AA136" s="37"/>
      <c r="AB136" s="37"/>
      <c r="AC136" s="37"/>
      <c r="AD136" s="37"/>
      <c r="AE136" s="37"/>
      <c r="AT136" s="16" t="s">
        <v>341</v>
      </c>
      <c r="AU136" s="16" t="s">
        <v>71</v>
      </c>
    </row>
    <row r="137" s="2" customFormat="1" ht="21.75" customHeight="1">
      <c r="A137" s="37"/>
      <c r="B137" s="38"/>
      <c r="C137" s="218" t="s">
        <v>415</v>
      </c>
      <c r="D137" s="218" t="s">
        <v>203</v>
      </c>
      <c r="E137" s="219" t="s">
        <v>1885</v>
      </c>
      <c r="F137" s="220" t="s">
        <v>1886</v>
      </c>
      <c r="G137" s="221" t="s">
        <v>266</v>
      </c>
      <c r="H137" s="222">
        <v>492</v>
      </c>
      <c r="I137" s="223"/>
      <c r="J137" s="224">
        <f>ROUND(I137*H137,2)</f>
        <v>0</v>
      </c>
      <c r="K137" s="220" t="s">
        <v>207</v>
      </c>
      <c r="L137" s="225"/>
      <c r="M137" s="226" t="s">
        <v>19</v>
      </c>
      <c r="N137" s="227" t="s">
        <v>42</v>
      </c>
      <c r="O137" s="83"/>
      <c r="P137" s="228">
        <f>O137*H137</f>
        <v>0</v>
      </c>
      <c r="Q137" s="228">
        <v>0.00040999999999999999</v>
      </c>
      <c r="R137" s="228">
        <f>Q137*H137</f>
        <v>0.20171999999999998</v>
      </c>
      <c r="S137" s="228">
        <v>0</v>
      </c>
      <c r="T137" s="229">
        <f>S137*H137</f>
        <v>0</v>
      </c>
      <c r="U137" s="37"/>
      <c r="V137" s="37"/>
      <c r="W137" s="37"/>
      <c r="X137" s="37"/>
      <c r="Y137" s="37"/>
      <c r="Z137" s="37"/>
      <c r="AA137" s="37"/>
      <c r="AB137" s="37"/>
      <c r="AC137" s="37"/>
      <c r="AD137" s="37"/>
      <c r="AE137" s="37"/>
      <c r="AR137" s="230" t="s">
        <v>208</v>
      </c>
      <c r="AT137" s="230" t="s">
        <v>203</v>
      </c>
      <c r="AU137" s="230" t="s">
        <v>71</v>
      </c>
      <c r="AY137" s="16" t="s">
        <v>202</v>
      </c>
      <c r="BE137" s="231">
        <f>IF(N137="základní",J137,0)</f>
        <v>0</v>
      </c>
      <c r="BF137" s="231">
        <f>IF(N137="snížená",J137,0)</f>
        <v>0</v>
      </c>
      <c r="BG137" s="231">
        <f>IF(N137="zákl. přenesená",J137,0)</f>
        <v>0</v>
      </c>
      <c r="BH137" s="231">
        <f>IF(N137="sníž. přenesená",J137,0)</f>
        <v>0</v>
      </c>
      <c r="BI137" s="231">
        <f>IF(N137="nulová",J137,0)</f>
        <v>0</v>
      </c>
      <c r="BJ137" s="16" t="s">
        <v>78</v>
      </c>
      <c r="BK137" s="231">
        <f>ROUND(I137*H137,2)</f>
        <v>0</v>
      </c>
      <c r="BL137" s="16" t="s">
        <v>209</v>
      </c>
      <c r="BM137" s="230" t="s">
        <v>1887</v>
      </c>
    </row>
    <row r="138" s="2" customFormat="1">
      <c r="A138" s="37"/>
      <c r="B138" s="38"/>
      <c r="C138" s="39"/>
      <c r="D138" s="254" t="s">
        <v>341</v>
      </c>
      <c r="E138" s="39"/>
      <c r="F138" s="255" t="s">
        <v>1888</v>
      </c>
      <c r="G138" s="39"/>
      <c r="H138" s="39"/>
      <c r="I138" s="146"/>
      <c r="J138" s="39"/>
      <c r="K138" s="39"/>
      <c r="L138" s="43"/>
      <c r="M138" s="256"/>
      <c r="N138" s="257"/>
      <c r="O138" s="83"/>
      <c r="P138" s="83"/>
      <c r="Q138" s="83"/>
      <c r="R138" s="83"/>
      <c r="S138" s="83"/>
      <c r="T138" s="84"/>
      <c r="U138" s="37"/>
      <c r="V138" s="37"/>
      <c r="W138" s="37"/>
      <c r="X138" s="37"/>
      <c r="Y138" s="37"/>
      <c r="Z138" s="37"/>
      <c r="AA138" s="37"/>
      <c r="AB138" s="37"/>
      <c r="AC138" s="37"/>
      <c r="AD138" s="37"/>
      <c r="AE138" s="37"/>
      <c r="AT138" s="16" t="s">
        <v>341</v>
      </c>
      <c r="AU138" s="16" t="s">
        <v>71</v>
      </c>
    </row>
    <row r="139" s="2" customFormat="1" ht="21.75" customHeight="1">
      <c r="A139" s="37"/>
      <c r="B139" s="38"/>
      <c r="C139" s="218" t="s">
        <v>419</v>
      </c>
      <c r="D139" s="218" t="s">
        <v>203</v>
      </c>
      <c r="E139" s="219" t="s">
        <v>1889</v>
      </c>
      <c r="F139" s="220" t="s">
        <v>1890</v>
      </c>
      <c r="G139" s="221" t="s">
        <v>266</v>
      </c>
      <c r="H139" s="222">
        <v>492</v>
      </c>
      <c r="I139" s="223"/>
      <c r="J139" s="224">
        <f>ROUND(I139*H139,2)</f>
        <v>0</v>
      </c>
      <c r="K139" s="220" t="s">
        <v>207</v>
      </c>
      <c r="L139" s="225"/>
      <c r="M139" s="226" t="s">
        <v>19</v>
      </c>
      <c r="N139" s="227" t="s">
        <v>42</v>
      </c>
      <c r="O139" s="83"/>
      <c r="P139" s="228">
        <f>O139*H139</f>
        <v>0</v>
      </c>
      <c r="Q139" s="228">
        <v>0.00014999999999999999</v>
      </c>
      <c r="R139" s="228">
        <f>Q139*H139</f>
        <v>0.073799999999999991</v>
      </c>
      <c r="S139" s="228">
        <v>0</v>
      </c>
      <c r="T139" s="229">
        <f>S139*H139</f>
        <v>0</v>
      </c>
      <c r="U139" s="37"/>
      <c r="V139" s="37"/>
      <c r="W139" s="37"/>
      <c r="X139" s="37"/>
      <c r="Y139" s="37"/>
      <c r="Z139" s="37"/>
      <c r="AA139" s="37"/>
      <c r="AB139" s="37"/>
      <c r="AC139" s="37"/>
      <c r="AD139" s="37"/>
      <c r="AE139" s="37"/>
      <c r="AR139" s="230" t="s">
        <v>208</v>
      </c>
      <c r="AT139" s="230" t="s">
        <v>203</v>
      </c>
      <c r="AU139" s="230" t="s">
        <v>71</v>
      </c>
      <c r="AY139" s="16" t="s">
        <v>202</v>
      </c>
      <c r="BE139" s="231">
        <f>IF(N139="základní",J139,0)</f>
        <v>0</v>
      </c>
      <c r="BF139" s="231">
        <f>IF(N139="snížená",J139,0)</f>
        <v>0</v>
      </c>
      <c r="BG139" s="231">
        <f>IF(N139="zákl. přenesená",J139,0)</f>
        <v>0</v>
      </c>
      <c r="BH139" s="231">
        <f>IF(N139="sníž. přenesená",J139,0)</f>
        <v>0</v>
      </c>
      <c r="BI139" s="231">
        <f>IF(N139="nulová",J139,0)</f>
        <v>0</v>
      </c>
      <c r="BJ139" s="16" t="s">
        <v>78</v>
      </c>
      <c r="BK139" s="231">
        <f>ROUND(I139*H139,2)</f>
        <v>0</v>
      </c>
      <c r="BL139" s="16" t="s">
        <v>209</v>
      </c>
      <c r="BM139" s="230" t="s">
        <v>1891</v>
      </c>
    </row>
    <row r="140" s="2" customFormat="1">
      <c r="A140" s="37"/>
      <c r="B140" s="38"/>
      <c r="C140" s="39"/>
      <c r="D140" s="254" t="s">
        <v>341</v>
      </c>
      <c r="E140" s="39"/>
      <c r="F140" s="255" t="s">
        <v>1888</v>
      </c>
      <c r="G140" s="39"/>
      <c r="H140" s="39"/>
      <c r="I140" s="146"/>
      <c r="J140" s="39"/>
      <c r="K140" s="39"/>
      <c r="L140" s="43"/>
      <c r="M140" s="256"/>
      <c r="N140" s="257"/>
      <c r="O140" s="83"/>
      <c r="P140" s="83"/>
      <c r="Q140" s="83"/>
      <c r="R140" s="83"/>
      <c r="S140" s="83"/>
      <c r="T140" s="84"/>
      <c r="U140" s="37"/>
      <c r="V140" s="37"/>
      <c r="W140" s="37"/>
      <c r="X140" s="37"/>
      <c r="Y140" s="37"/>
      <c r="Z140" s="37"/>
      <c r="AA140" s="37"/>
      <c r="AB140" s="37"/>
      <c r="AC140" s="37"/>
      <c r="AD140" s="37"/>
      <c r="AE140" s="37"/>
      <c r="AT140" s="16" t="s">
        <v>341</v>
      </c>
      <c r="AU140" s="16" t="s">
        <v>71</v>
      </c>
    </row>
    <row r="141" s="2" customFormat="1" ht="21.75" customHeight="1">
      <c r="A141" s="37"/>
      <c r="B141" s="38"/>
      <c r="C141" s="218" t="s">
        <v>424</v>
      </c>
      <c r="D141" s="218" t="s">
        <v>203</v>
      </c>
      <c r="E141" s="219" t="s">
        <v>1892</v>
      </c>
      <c r="F141" s="220" t="s">
        <v>1893</v>
      </c>
      <c r="G141" s="221" t="s">
        <v>266</v>
      </c>
      <c r="H141" s="222">
        <v>492</v>
      </c>
      <c r="I141" s="223"/>
      <c r="J141" s="224">
        <f>ROUND(I141*H141,2)</f>
        <v>0</v>
      </c>
      <c r="K141" s="220" t="s">
        <v>207</v>
      </c>
      <c r="L141" s="225"/>
      <c r="M141" s="226" t="s">
        <v>19</v>
      </c>
      <c r="N141" s="227" t="s">
        <v>42</v>
      </c>
      <c r="O141" s="83"/>
      <c r="P141" s="228">
        <f>O141*H141</f>
        <v>0</v>
      </c>
      <c r="Q141" s="228">
        <v>5.0000000000000002E-05</v>
      </c>
      <c r="R141" s="228">
        <f>Q141*H141</f>
        <v>0.0246</v>
      </c>
      <c r="S141" s="228">
        <v>0</v>
      </c>
      <c r="T141" s="229">
        <f>S141*H141</f>
        <v>0</v>
      </c>
      <c r="U141" s="37"/>
      <c r="V141" s="37"/>
      <c r="W141" s="37"/>
      <c r="X141" s="37"/>
      <c r="Y141" s="37"/>
      <c r="Z141" s="37"/>
      <c r="AA141" s="37"/>
      <c r="AB141" s="37"/>
      <c r="AC141" s="37"/>
      <c r="AD141" s="37"/>
      <c r="AE141" s="37"/>
      <c r="AR141" s="230" t="s">
        <v>208</v>
      </c>
      <c r="AT141" s="230" t="s">
        <v>203</v>
      </c>
      <c r="AU141" s="230" t="s">
        <v>71</v>
      </c>
      <c r="AY141" s="16" t="s">
        <v>202</v>
      </c>
      <c r="BE141" s="231">
        <f>IF(N141="základní",J141,0)</f>
        <v>0</v>
      </c>
      <c r="BF141" s="231">
        <f>IF(N141="snížená",J141,0)</f>
        <v>0</v>
      </c>
      <c r="BG141" s="231">
        <f>IF(N141="zákl. přenesená",J141,0)</f>
        <v>0</v>
      </c>
      <c r="BH141" s="231">
        <f>IF(N141="sníž. přenesená",J141,0)</f>
        <v>0</v>
      </c>
      <c r="BI141" s="231">
        <f>IF(N141="nulová",J141,0)</f>
        <v>0</v>
      </c>
      <c r="BJ141" s="16" t="s">
        <v>78</v>
      </c>
      <c r="BK141" s="231">
        <f>ROUND(I141*H141,2)</f>
        <v>0</v>
      </c>
      <c r="BL141" s="16" t="s">
        <v>209</v>
      </c>
      <c r="BM141" s="230" t="s">
        <v>1894</v>
      </c>
    </row>
    <row r="142" s="2" customFormat="1">
      <c r="A142" s="37"/>
      <c r="B142" s="38"/>
      <c r="C142" s="39"/>
      <c r="D142" s="254" t="s">
        <v>341</v>
      </c>
      <c r="E142" s="39"/>
      <c r="F142" s="255" t="s">
        <v>1888</v>
      </c>
      <c r="G142" s="39"/>
      <c r="H142" s="39"/>
      <c r="I142" s="146"/>
      <c r="J142" s="39"/>
      <c r="K142" s="39"/>
      <c r="L142" s="43"/>
      <c r="M142" s="256"/>
      <c r="N142" s="257"/>
      <c r="O142" s="83"/>
      <c r="P142" s="83"/>
      <c r="Q142" s="83"/>
      <c r="R142" s="83"/>
      <c r="S142" s="83"/>
      <c r="T142" s="84"/>
      <c r="U142" s="37"/>
      <c r="V142" s="37"/>
      <c r="W142" s="37"/>
      <c r="X142" s="37"/>
      <c r="Y142" s="37"/>
      <c r="Z142" s="37"/>
      <c r="AA142" s="37"/>
      <c r="AB142" s="37"/>
      <c r="AC142" s="37"/>
      <c r="AD142" s="37"/>
      <c r="AE142" s="37"/>
      <c r="AT142" s="16" t="s">
        <v>341</v>
      </c>
      <c r="AU142" s="16" t="s">
        <v>71</v>
      </c>
    </row>
    <row r="143" s="2" customFormat="1" ht="21.75" customHeight="1">
      <c r="A143" s="37"/>
      <c r="B143" s="38"/>
      <c r="C143" s="218" t="s">
        <v>428</v>
      </c>
      <c r="D143" s="218" t="s">
        <v>203</v>
      </c>
      <c r="E143" s="219" t="s">
        <v>1877</v>
      </c>
      <c r="F143" s="220" t="s">
        <v>1878</v>
      </c>
      <c r="G143" s="221" t="s">
        <v>266</v>
      </c>
      <c r="H143" s="222">
        <v>492</v>
      </c>
      <c r="I143" s="223"/>
      <c r="J143" s="224">
        <f>ROUND(I143*H143,2)</f>
        <v>0</v>
      </c>
      <c r="K143" s="220" t="s">
        <v>207</v>
      </c>
      <c r="L143" s="225"/>
      <c r="M143" s="226" t="s">
        <v>19</v>
      </c>
      <c r="N143" s="227" t="s">
        <v>42</v>
      </c>
      <c r="O143" s="83"/>
      <c r="P143" s="228">
        <f>O143*H143</f>
        <v>0</v>
      </c>
      <c r="Q143" s="228">
        <v>9.0000000000000006E-05</v>
      </c>
      <c r="R143" s="228">
        <f>Q143*H143</f>
        <v>0.04428</v>
      </c>
      <c r="S143" s="228">
        <v>0</v>
      </c>
      <c r="T143" s="229">
        <f>S143*H143</f>
        <v>0</v>
      </c>
      <c r="U143" s="37"/>
      <c r="V143" s="37"/>
      <c r="W143" s="37"/>
      <c r="X143" s="37"/>
      <c r="Y143" s="37"/>
      <c r="Z143" s="37"/>
      <c r="AA143" s="37"/>
      <c r="AB143" s="37"/>
      <c r="AC143" s="37"/>
      <c r="AD143" s="37"/>
      <c r="AE143" s="37"/>
      <c r="AR143" s="230" t="s">
        <v>208</v>
      </c>
      <c r="AT143" s="230" t="s">
        <v>203</v>
      </c>
      <c r="AU143" s="230" t="s">
        <v>71</v>
      </c>
      <c r="AY143" s="16" t="s">
        <v>202</v>
      </c>
      <c r="BE143" s="231">
        <f>IF(N143="základní",J143,0)</f>
        <v>0</v>
      </c>
      <c r="BF143" s="231">
        <f>IF(N143="snížená",J143,0)</f>
        <v>0</v>
      </c>
      <c r="BG143" s="231">
        <f>IF(N143="zákl. přenesená",J143,0)</f>
        <v>0</v>
      </c>
      <c r="BH143" s="231">
        <f>IF(N143="sníž. přenesená",J143,0)</f>
        <v>0</v>
      </c>
      <c r="BI143" s="231">
        <f>IF(N143="nulová",J143,0)</f>
        <v>0</v>
      </c>
      <c r="BJ143" s="16" t="s">
        <v>78</v>
      </c>
      <c r="BK143" s="231">
        <f>ROUND(I143*H143,2)</f>
        <v>0</v>
      </c>
      <c r="BL143" s="16" t="s">
        <v>209</v>
      </c>
      <c r="BM143" s="230" t="s">
        <v>1895</v>
      </c>
    </row>
    <row r="144" s="2" customFormat="1">
      <c r="A144" s="37"/>
      <c r="B144" s="38"/>
      <c r="C144" s="39"/>
      <c r="D144" s="254" t="s">
        <v>341</v>
      </c>
      <c r="E144" s="39"/>
      <c r="F144" s="255" t="s">
        <v>1888</v>
      </c>
      <c r="G144" s="39"/>
      <c r="H144" s="39"/>
      <c r="I144" s="146"/>
      <c r="J144" s="39"/>
      <c r="K144" s="39"/>
      <c r="L144" s="43"/>
      <c r="M144" s="256"/>
      <c r="N144" s="257"/>
      <c r="O144" s="83"/>
      <c r="P144" s="83"/>
      <c r="Q144" s="83"/>
      <c r="R144" s="83"/>
      <c r="S144" s="83"/>
      <c r="T144" s="84"/>
      <c r="U144" s="37"/>
      <c r="V144" s="37"/>
      <c r="W144" s="37"/>
      <c r="X144" s="37"/>
      <c r="Y144" s="37"/>
      <c r="Z144" s="37"/>
      <c r="AA144" s="37"/>
      <c r="AB144" s="37"/>
      <c r="AC144" s="37"/>
      <c r="AD144" s="37"/>
      <c r="AE144" s="37"/>
      <c r="AT144" s="16" t="s">
        <v>341</v>
      </c>
      <c r="AU144" s="16" t="s">
        <v>71</v>
      </c>
    </row>
    <row r="145" s="2" customFormat="1" ht="21.75" customHeight="1">
      <c r="A145" s="37"/>
      <c r="B145" s="38"/>
      <c r="C145" s="218" t="s">
        <v>432</v>
      </c>
      <c r="D145" s="218" t="s">
        <v>203</v>
      </c>
      <c r="E145" s="219" t="s">
        <v>1896</v>
      </c>
      <c r="F145" s="220" t="s">
        <v>1897</v>
      </c>
      <c r="G145" s="221" t="s">
        <v>266</v>
      </c>
      <c r="H145" s="222">
        <v>132</v>
      </c>
      <c r="I145" s="223"/>
      <c r="J145" s="224">
        <f>ROUND(I145*H145,2)</f>
        <v>0</v>
      </c>
      <c r="K145" s="220" t="s">
        <v>207</v>
      </c>
      <c r="L145" s="225"/>
      <c r="M145" s="226" t="s">
        <v>19</v>
      </c>
      <c r="N145" s="227" t="s">
        <v>42</v>
      </c>
      <c r="O145" s="83"/>
      <c r="P145" s="228">
        <f>O145*H145</f>
        <v>0</v>
      </c>
      <c r="Q145" s="228">
        <v>0.00123</v>
      </c>
      <c r="R145" s="228">
        <f>Q145*H145</f>
        <v>0.16236</v>
      </c>
      <c r="S145" s="228">
        <v>0</v>
      </c>
      <c r="T145" s="229">
        <f>S145*H145</f>
        <v>0</v>
      </c>
      <c r="U145" s="37"/>
      <c r="V145" s="37"/>
      <c r="W145" s="37"/>
      <c r="X145" s="37"/>
      <c r="Y145" s="37"/>
      <c r="Z145" s="37"/>
      <c r="AA145" s="37"/>
      <c r="AB145" s="37"/>
      <c r="AC145" s="37"/>
      <c r="AD145" s="37"/>
      <c r="AE145" s="37"/>
      <c r="AR145" s="230" t="s">
        <v>208</v>
      </c>
      <c r="AT145" s="230" t="s">
        <v>203</v>
      </c>
      <c r="AU145" s="230" t="s">
        <v>71</v>
      </c>
      <c r="AY145" s="16" t="s">
        <v>202</v>
      </c>
      <c r="BE145" s="231">
        <f>IF(N145="základní",J145,0)</f>
        <v>0</v>
      </c>
      <c r="BF145" s="231">
        <f>IF(N145="snížená",J145,0)</f>
        <v>0</v>
      </c>
      <c r="BG145" s="231">
        <f>IF(N145="zákl. přenesená",J145,0)</f>
        <v>0</v>
      </c>
      <c r="BH145" s="231">
        <f>IF(N145="sníž. přenesená",J145,0)</f>
        <v>0</v>
      </c>
      <c r="BI145" s="231">
        <f>IF(N145="nulová",J145,0)</f>
        <v>0</v>
      </c>
      <c r="BJ145" s="16" t="s">
        <v>78</v>
      </c>
      <c r="BK145" s="231">
        <f>ROUND(I145*H145,2)</f>
        <v>0</v>
      </c>
      <c r="BL145" s="16" t="s">
        <v>209</v>
      </c>
      <c r="BM145" s="230" t="s">
        <v>1898</v>
      </c>
    </row>
    <row r="146" s="2" customFormat="1" ht="21.75" customHeight="1">
      <c r="A146" s="37"/>
      <c r="B146" s="38"/>
      <c r="C146" s="218" t="s">
        <v>436</v>
      </c>
      <c r="D146" s="218" t="s">
        <v>203</v>
      </c>
      <c r="E146" s="219" t="s">
        <v>1899</v>
      </c>
      <c r="F146" s="220" t="s">
        <v>1900</v>
      </c>
      <c r="G146" s="221" t="s">
        <v>266</v>
      </c>
      <c r="H146" s="222">
        <v>66</v>
      </c>
      <c r="I146" s="223"/>
      <c r="J146" s="224">
        <f>ROUND(I146*H146,2)</f>
        <v>0</v>
      </c>
      <c r="K146" s="220" t="s">
        <v>207</v>
      </c>
      <c r="L146" s="225"/>
      <c r="M146" s="226" t="s">
        <v>19</v>
      </c>
      <c r="N146" s="227" t="s">
        <v>42</v>
      </c>
      <c r="O146" s="83"/>
      <c r="P146" s="228">
        <f>O146*H146</f>
        <v>0</v>
      </c>
      <c r="Q146" s="228">
        <v>9.0000000000000006E-05</v>
      </c>
      <c r="R146" s="228">
        <f>Q146*H146</f>
        <v>0.00594</v>
      </c>
      <c r="S146" s="228">
        <v>0</v>
      </c>
      <c r="T146" s="229">
        <f>S146*H146</f>
        <v>0</v>
      </c>
      <c r="U146" s="37"/>
      <c r="V146" s="37"/>
      <c r="W146" s="37"/>
      <c r="X146" s="37"/>
      <c r="Y146" s="37"/>
      <c r="Z146" s="37"/>
      <c r="AA146" s="37"/>
      <c r="AB146" s="37"/>
      <c r="AC146" s="37"/>
      <c r="AD146" s="37"/>
      <c r="AE146" s="37"/>
      <c r="AR146" s="230" t="s">
        <v>208</v>
      </c>
      <c r="AT146" s="230" t="s">
        <v>203</v>
      </c>
      <c r="AU146" s="230" t="s">
        <v>71</v>
      </c>
      <c r="AY146" s="16" t="s">
        <v>202</v>
      </c>
      <c r="BE146" s="231">
        <f>IF(N146="základní",J146,0)</f>
        <v>0</v>
      </c>
      <c r="BF146" s="231">
        <f>IF(N146="snížená",J146,0)</f>
        <v>0</v>
      </c>
      <c r="BG146" s="231">
        <f>IF(N146="zákl. přenesená",J146,0)</f>
        <v>0</v>
      </c>
      <c r="BH146" s="231">
        <f>IF(N146="sníž. přenesená",J146,0)</f>
        <v>0</v>
      </c>
      <c r="BI146" s="231">
        <f>IF(N146="nulová",J146,0)</f>
        <v>0</v>
      </c>
      <c r="BJ146" s="16" t="s">
        <v>78</v>
      </c>
      <c r="BK146" s="231">
        <f>ROUND(I146*H146,2)</f>
        <v>0</v>
      </c>
      <c r="BL146" s="16" t="s">
        <v>209</v>
      </c>
      <c r="BM146" s="230" t="s">
        <v>1901</v>
      </c>
    </row>
    <row r="147" s="2" customFormat="1" ht="21.75" customHeight="1">
      <c r="A147" s="37"/>
      <c r="B147" s="38"/>
      <c r="C147" s="218" t="s">
        <v>440</v>
      </c>
      <c r="D147" s="218" t="s">
        <v>203</v>
      </c>
      <c r="E147" s="219" t="s">
        <v>1902</v>
      </c>
      <c r="F147" s="220" t="s">
        <v>1903</v>
      </c>
      <c r="G147" s="221" t="s">
        <v>266</v>
      </c>
      <c r="H147" s="222">
        <v>66</v>
      </c>
      <c r="I147" s="223"/>
      <c r="J147" s="224">
        <f>ROUND(I147*H147,2)</f>
        <v>0</v>
      </c>
      <c r="K147" s="220" t="s">
        <v>207</v>
      </c>
      <c r="L147" s="225"/>
      <c r="M147" s="226" t="s">
        <v>19</v>
      </c>
      <c r="N147" s="227" t="s">
        <v>42</v>
      </c>
      <c r="O147" s="83"/>
      <c r="P147" s="228">
        <f>O147*H147</f>
        <v>0</v>
      </c>
      <c r="Q147" s="228">
        <v>0.0085199999999999998</v>
      </c>
      <c r="R147" s="228">
        <f>Q147*H147</f>
        <v>0.56231999999999993</v>
      </c>
      <c r="S147" s="228">
        <v>0</v>
      </c>
      <c r="T147" s="229">
        <f>S147*H147</f>
        <v>0</v>
      </c>
      <c r="U147" s="37"/>
      <c r="V147" s="37"/>
      <c r="W147" s="37"/>
      <c r="X147" s="37"/>
      <c r="Y147" s="37"/>
      <c r="Z147" s="37"/>
      <c r="AA147" s="37"/>
      <c r="AB147" s="37"/>
      <c r="AC147" s="37"/>
      <c r="AD147" s="37"/>
      <c r="AE147" s="37"/>
      <c r="AR147" s="230" t="s">
        <v>208</v>
      </c>
      <c r="AT147" s="230" t="s">
        <v>203</v>
      </c>
      <c r="AU147" s="230" t="s">
        <v>71</v>
      </c>
      <c r="AY147" s="16" t="s">
        <v>202</v>
      </c>
      <c r="BE147" s="231">
        <f>IF(N147="základní",J147,0)</f>
        <v>0</v>
      </c>
      <c r="BF147" s="231">
        <f>IF(N147="snížená",J147,0)</f>
        <v>0</v>
      </c>
      <c r="BG147" s="231">
        <f>IF(N147="zákl. přenesená",J147,0)</f>
        <v>0</v>
      </c>
      <c r="BH147" s="231">
        <f>IF(N147="sníž. přenesená",J147,0)</f>
        <v>0</v>
      </c>
      <c r="BI147" s="231">
        <f>IF(N147="nulová",J147,0)</f>
        <v>0</v>
      </c>
      <c r="BJ147" s="16" t="s">
        <v>78</v>
      </c>
      <c r="BK147" s="231">
        <f>ROUND(I147*H147,2)</f>
        <v>0</v>
      </c>
      <c r="BL147" s="16" t="s">
        <v>209</v>
      </c>
      <c r="BM147" s="230" t="s">
        <v>1904</v>
      </c>
    </row>
    <row r="148" s="2" customFormat="1" ht="21.75" customHeight="1">
      <c r="A148" s="37"/>
      <c r="B148" s="38"/>
      <c r="C148" s="218" t="s">
        <v>444</v>
      </c>
      <c r="D148" s="218" t="s">
        <v>203</v>
      </c>
      <c r="E148" s="219" t="s">
        <v>1905</v>
      </c>
      <c r="F148" s="220" t="s">
        <v>1906</v>
      </c>
      <c r="G148" s="221" t="s">
        <v>266</v>
      </c>
      <c r="H148" s="222">
        <v>464</v>
      </c>
      <c r="I148" s="223"/>
      <c r="J148" s="224">
        <f>ROUND(I148*H148,2)</f>
        <v>0</v>
      </c>
      <c r="K148" s="220" t="s">
        <v>207</v>
      </c>
      <c r="L148" s="225"/>
      <c r="M148" s="226" t="s">
        <v>19</v>
      </c>
      <c r="N148" s="227" t="s">
        <v>42</v>
      </c>
      <c r="O148" s="83"/>
      <c r="P148" s="228">
        <f>O148*H148</f>
        <v>0</v>
      </c>
      <c r="Q148" s="228">
        <v>0.00018000000000000001</v>
      </c>
      <c r="R148" s="228">
        <f>Q148*H148</f>
        <v>0.083520000000000011</v>
      </c>
      <c r="S148" s="228">
        <v>0</v>
      </c>
      <c r="T148" s="229">
        <f>S148*H148</f>
        <v>0</v>
      </c>
      <c r="U148" s="37"/>
      <c r="V148" s="37"/>
      <c r="W148" s="37"/>
      <c r="X148" s="37"/>
      <c r="Y148" s="37"/>
      <c r="Z148" s="37"/>
      <c r="AA148" s="37"/>
      <c r="AB148" s="37"/>
      <c r="AC148" s="37"/>
      <c r="AD148" s="37"/>
      <c r="AE148" s="37"/>
      <c r="AR148" s="230" t="s">
        <v>208</v>
      </c>
      <c r="AT148" s="230" t="s">
        <v>203</v>
      </c>
      <c r="AU148" s="230" t="s">
        <v>71</v>
      </c>
      <c r="AY148" s="16" t="s">
        <v>202</v>
      </c>
      <c r="BE148" s="231">
        <f>IF(N148="základní",J148,0)</f>
        <v>0</v>
      </c>
      <c r="BF148" s="231">
        <f>IF(N148="snížená",J148,0)</f>
        <v>0</v>
      </c>
      <c r="BG148" s="231">
        <f>IF(N148="zákl. přenesená",J148,0)</f>
        <v>0</v>
      </c>
      <c r="BH148" s="231">
        <f>IF(N148="sníž. přenesená",J148,0)</f>
        <v>0</v>
      </c>
      <c r="BI148" s="231">
        <f>IF(N148="nulová",J148,0)</f>
        <v>0</v>
      </c>
      <c r="BJ148" s="16" t="s">
        <v>78</v>
      </c>
      <c r="BK148" s="231">
        <f>ROUND(I148*H148,2)</f>
        <v>0</v>
      </c>
      <c r="BL148" s="16" t="s">
        <v>209</v>
      </c>
      <c r="BM148" s="230" t="s">
        <v>1907</v>
      </c>
    </row>
    <row r="149" s="2" customFormat="1">
      <c r="A149" s="37"/>
      <c r="B149" s="38"/>
      <c r="C149" s="39"/>
      <c r="D149" s="254" t="s">
        <v>341</v>
      </c>
      <c r="E149" s="39"/>
      <c r="F149" s="255" t="s">
        <v>1908</v>
      </c>
      <c r="G149" s="39"/>
      <c r="H149" s="39"/>
      <c r="I149" s="146"/>
      <c r="J149" s="39"/>
      <c r="K149" s="39"/>
      <c r="L149" s="43"/>
      <c r="M149" s="256"/>
      <c r="N149" s="257"/>
      <c r="O149" s="83"/>
      <c r="P149" s="83"/>
      <c r="Q149" s="83"/>
      <c r="R149" s="83"/>
      <c r="S149" s="83"/>
      <c r="T149" s="84"/>
      <c r="U149" s="37"/>
      <c r="V149" s="37"/>
      <c r="W149" s="37"/>
      <c r="X149" s="37"/>
      <c r="Y149" s="37"/>
      <c r="Z149" s="37"/>
      <c r="AA149" s="37"/>
      <c r="AB149" s="37"/>
      <c r="AC149" s="37"/>
      <c r="AD149" s="37"/>
      <c r="AE149" s="37"/>
      <c r="AT149" s="16" t="s">
        <v>341</v>
      </c>
      <c r="AU149" s="16" t="s">
        <v>71</v>
      </c>
    </row>
    <row r="150" s="2" customFormat="1" ht="21.75" customHeight="1">
      <c r="A150" s="37"/>
      <c r="B150" s="38"/>
      <c r="C150" s="218" t="s">
        <v>448</v>
      </c>
      <c r="D150" s="218" t="s">
        <v>203</v>
      </c>
      <c r="E150" s="219" t="s">
        <v>1909</v>
      </c>
      <c r="F150" s="220" t="s">
        <v>1910</v>
      </c>
      <c r="G150" s="221" t="s">
        <v>333</v>
      </c>
      <c r="H150" s="222">
        <v>324</v>
      </c>
      <c r="I150" s="223"/>
      <c r="J150" s="224">
        <f>ROUND(I150*H150,2)</f>
        <v>0</v>
      </c>
      <c r="K150" s="220" t="s">
        <v>207</v>
      </c>
      <c r="L150" s="225"/>
      <c r="M150" s="226" t="s">
        <v>19</v>
      </c>
      <c r="N150" s="227" t="s">
        <v>42</v>
      </c>
      <c r="O150" s="83"/>
      <c r="P150" s="228">
        <f>O150*H150</f>
        <v>0</v>
      </c>
      <c r="Q150" s="228">
        <v>1</v>
      </c>
      <c r="R150" s="228">
        <f>Q150*H150</f>
        <v>324</v>
      </c>
      <c r="S150" s="228">
        <v>0</v>
      </c>
      <c r="T150" s="229">
        <f>S150*H150</f>
        <v>0</v>
      </c>
      <c r="U150" s="37"/>
      <c r="V150" s="37"/>
      <c r="W150" s="37"/>
      <c r="X150" s="37"/>
      <c r="Y150" s="37"/>
      <c r="Z150" s="37"/>
      <c r="AA150" s="37"/>
      <c r="AB150" s="37"/>
      <c r="AC150" s="37"/>
      <c r="AD150" s="37"/>
      <c r="AE150" s="37"/>
      <c r="AR150" s="230" t="s">
        <v>208</v>
      </c>
      <c r="AT150" s="230" t="s">
        <v>203</v>
      </c>
      <c r="AU150" s="230" t="s">
        <v>71</v>
      </c>
      <c r="AY150" s="16" t="s">
        <v>202</v>
      </c>
      <c r="BE150" s="231">
        <f>IF(N150="základní",J150,0)</f>
        <v>0</v>
      </c>
      <c r="BF150" s="231">
        <f>IF(N150="snížená",J150,0)</f>
        <v>0</v>
      </c>
      <c r="BG150" s="231">
        <f>IF(N150="zákl. přenesená",J150,0)</f>
        <v>0</v>
      </c>
      <c r="BH150" s="231">
        <f>IF(N150="sníž. přenesená",J150,0)</f>
        <v>0</v>
      </c>
      <c r="BI150" s="231">
        <f>IF(N150="nulová",J150,0)</f>
        <v>0</v>
      </c>
      <c r="BJ150" s="16" t="s">
        <v>78</v>
      </c>
      <c r="BK150" s="231">
        <f>ROUND(I150*H150,2)</f>
        <v>0</v>
      </c>
      <c r="BL150" s="16" t="s">
        <v>209</v>
      </c>
      <c r="BM150" s="230" t="s">
        <v>1911</v>
      </c>
    </row>
    <row r="151" s="2" customFormat="1">
      <c r="A151" s="37"/>
      <c r="B151" s="38"/>
      <c r="C151" s="39"/>
      <c r="D151" s="254" t="s">
        <v>341</v>
      </c>
      <c r="E151" s="39"/>
      <c r="F151" s="255" t="s">
        <v>1912</v>
      </c>
      <c r="G151" s="39"/>
      <c r="H151" s="39"/>
      <c r="I151" s="146"/>
      <c r="J151" s="39"/>
      <c r="K151" s="39"/>
      <c r="L151" s="43"/>
      <c r="M151" s="256"/>
      <c r="N151" s="257"/>
      <c r="O151" s="83"/>
      <c r="P151" s="83"/>
      <c r="Q151" s="83"/>
      <c r="R151" s="83"/>
      <c r="S151" s="83"/>
      <c r="T151" s="84"/>
      <c r="U151" s="37"/>
      <c r="V151" s="37"/>
      <c r="W151" s="37"/>
      <c r="X151" s="37"/>
      <c r="Y151" s="37"/>
      <c r="Z151" s="37"/>
      <c r="AA151" s="37"/>
      <c r="AB151" s="37"/>
      <c r="AC151" s="37"/>
      <c r="AD151" s="37"/>
      <c r="AE151" s="37"/>
      <c r="AT151" s="16" t="s">
        <v>341</v>
      </c>
      <c r="AU151" s="16" t="s">
        <v>71</v>
      </c>
    </row>
    <row r="152" s="13" customFormat="1">
      <c r="A152" s="13"/>
      <c r="B152" s="264"/>
      <c r="C152" s="265"/>
      <c r="D152" s="254" t="s">
        <v>1417</v>
      </c>
      <c r="E152" s="266" t="s">
        <v>19</v>
      </c>
      <c r="F152" s="267" t="s">
        <v>1913</v>
      </c>
      <c r="G152" s="265"/>
      <c r="H152" s="268">
        <v>324</v>
      </c>
      <c r="I152" s="269"/>
      <c r="J152" s="265"/>
      <c r="K152" s="265"/>
      <c r="L152" s="270"/>
      <c r="M152" s="271"/>
      <c r="N152" s="272"/>
      <c r="O152" s="272"/>
      <c r="P152" s="272"/>
      <c r="Q152" s="272"/>
      <c r="R152" s="272"/>
      <c r="S152" s="272"/>
      <c r="T152" s="273"/>
      <c r="U152" s="13"/>
      <c r="V152" s="13"/>
      <c r="W152" s="13"/>
      <c r="X152" s="13"/>
      <c r="Y152" s="13"/>
      <c r="Z152" s="13"/>
      <c r="AA152" s="13"/>
      <c r="AB152" s="13"/>
      <c r="AC152" s="13"/>
      <c r="AD152" s="13"/>
      <c r="AE152" s="13"/>
      <c r="AT152" s="274" t="s">
        <v>1417</v>
      </c>
      <c r="AU152" s="274" t="s">
        <v>71</v>
      </c>
      <c r="AV152" s="13" t="s">
        <v>80</v>
      </c>
      <c r="AW152" s="13" t="s">
        <v>33</v>
      </c>
      <c r="AX152" s="13" t="s">
        <v>78</v>
      </c>
      <c r="AY152" s="274" t="s">
        <v>202</v>
      </c>
    </row>
    <row r="153" s="2" customFormat="1" ht="21.75" customHeight="1">
      <c r="A153" s="37"/>
      <c r="B153" s="38"/>
      <c r="C153" s="218" t="s">
        <v>452</v>
      </c>
      <c r="D153" s="218" t="s">
        <v>203</v>
      </c>
      <c r="E153" s="219" t="s">
        <v>1914</v>
      </c>
      <c r="F153" s="220" t="s">
        <v>1915</v>
      </c>
      <c r="G153" s="221" t="s">
        <v>333</v>
      </c>
      <c r="H153" s="222">
        <v>75</v>
      </c>
      <c r="I153" s="223"/>
      <c r="J153" s="224">
        <f>ROUND(I153*H153,2)</f>
        <v>0</v>
      </c>
      <c r="K153" s="220" t="s">
        <v>207</v>
      </c>
      <c r="L153" s="225"/>
      <c r="M153" s="226" t="s">
        <v>19</v>
      </c>
      <c r="N153" s="227" t="s">
        <v>42</v>
      </c>
      <c r="O153" s="83"/>
      <c r="P153" s="228">
        <f>O153*H153</f>
        <v>0</v>
      </c>
      <c r="Q153" s="228">
        <v>1</v>
      </c>
      <c r="R153" s="228">
        <f>Q153*H153</f>
        <v>75</v>
      </c>
      <c r="S153" s="228">
        <v>0</v>
      </c>
      <c r="T153" s="229">
        <f>S153*H153</f>
        <v>0</v>
      </c>
      <c r="U153" s="37"/>
      <c r="V153" s="37"/>
      <c r="W153" s="37"/>
      <c r="X153" s="37"/>
      <c r="Y153" s="37"/>
      <c r="Z153" s="37"/>
      <c r="AA153" s="37"/>
      <c r="AB153" s="37"/>
      <c r="AC153" s="37"/>
      <c r="AD153" s="37"/>
      <c r="AE153" s="37"/>
      <c r="AR153" s="230" t="s">
        <v>208</v>
      </c>
      <c r="AT153" s="230" t="s">
        <v>203</v>
      </c>
      <c r="AU153" s="230" t="s">
        <v>71</v>
      </c>
      <c r="AY153" s="16" t="s">
        <v>202</v>
      </c>
      <c r="BE153" s="231">
        <f>IF(N153="základní",J153,0)</f>
        <v>0</v>
      </c>
      <c r="BF153" s="231">
        <f>IF(N153="snížená",J153,0)</f>
        <v>0</v>
      </c>
      <c r="BG153" s="231">
        <f>IF(N153="zákl. přenesená",J153,0)</f>
        <v>0</v>
      </c>
      <c r="BH153" s="231">
        <f>IF(N153="sníž. přenesená",J153,0)</f>
        <v>0</v>
      </c>
      <c r="BI153" s="231">
        <f>IF(N153="nulová",J153,0)</f>
        <v>0</v>
      </c>
      <c r="BJ153" s="16" t="s">
        <v>78</v>
      </c>
      <c r="BK153" s="231">
        <f>ROUND(I153*H153,2)</f>
        <v>0</v>
      </c>
      <c r="BL153" s="16" t="s">
        <v>209</v>
      </c>
      <c r="BM153" s="230" t="s">
        <v>1916</v>
      </c>
    </row>
    <row r="154" s="2" customFormat="1">
      <c r="A154" s="37"/>
      <c r="B154" s="38"/>
      <c r="C154" s="39"/>
      <c r="D154" s="254" t="s">
        <v>341</v>
      </c>
      <c r="E154" s="39"/>
      <c r="F154" s="255" t="s">
        <v>1917</v>
      </c>
      <c r="G154" s="39"/>
      <c r="H154" s="39"/>
      <c r="I154" s="146"/>
      <c r="J154" s="39"/>
      <c r="K154" s="39"/>
      <c r="L154" s="43"/>
      <c r="M154" s="256"/>
      <c r="N154" s="257"/>
      <c r="O154" s="83"/>
      <c r="P154" s="83"/>
      <c r="Q154" s="83"/>
      <c r="R154" s="83"/>
      <c r="S154" s="83"/>
      <c r="T154" s="84"/>
      <c r="U154" s="37"/>
      <c r="V154" s="37"/>
      <c r="W154" s="37"/>
      <c r="X154" s="37"/>
      <c r="Y154" s="37"/>
      <c r="Z154" s="37"/>
      <c r="AA154" s="37"/>
      <c r="AB154" s="37"/>
      <c r="AC154" s="37"/>
      <c r="AD154" s="37"/>
      <c r="AE154" s="37"/>
      <c r="AT154" s="16" t="s">
        <v>341</v>
      </c>
      <c r="AU154" s="16" t="s">
        <v>71</v>
      </c>
    </row>
    <row r="155" s="13" customFormat="1">
      <c r="A155" s="13"/>
      <c r="B155" s="264"/>
      <c r="C155" s="265"/>
      <c r="D155" s="254" t="s">
        <v>1417</v>
      </c>
      <c r="E155" s="266" t="s">
        <v>19</v>
      </c>
      <c r="F155" s="267" t="s">
        <v>1918</v>
      </c>
      <c r="G155" s="265"/>
      <c r="H155" s="268">
        <v>75</v>
      </c>
      <c r="I155" s="269"/>
      <c r="J155" s="265"/>
      <c r="K155" s="265"/>
      <c r="L155" s="270"/>
      <c r="M155" s="271"/>
      <c r="N155" s="272"/>
      <c r="O155" s="272"/>
      <c r="P155" s="272"/>
      <c r="Q155" s="272"/>
      <c r="R155" s="272"/>
      <c r="S155" s="272"/>
      <c r="T155" s="273"/>
      <c r="U155" s="13"/>
      <c r="V155" s="13"/>
      <c r="W155" s="13"/>
      <c r="X155" s="13"/>
      <c r="Y155" s="13"/>
      <c r="Z155" s="13"/>
      <c r="AA155" s="13"/>
      <c r="AB155" s="13"/>
      <c r="AC155" s="13"/>
      <c r="AD155" s="13"/>
      <c r="AE155" s="13"/>
      <c r="AT155" s="274" t="s">
        <v>1417</v>
      </c>
      <c r="AU155" s="274" t="s">
        <v>71</v>
      </c>
      <c r="AV155" s="13" t="s">
        <v>80</v>
      </c>
      <c r="AW155" s="13" t="s">
        <v>33</v>
      </c>
      <c r="AX155" s="13" t="s">
        <v>78</v>
      </c>
      <c r="AY155" s="274" t="s">
        <v>202</v>
      </c>
    </row>
    <row r="156" s="2" customFormat="1" ht="21.75" customHeight="1">
      <c r="A156" s="37"/>
      <c r="B156" s="38"/>
      <c r="C156" s="218" t="s">
        <v>456</v>
      </c>
      <c r="D156" s="218" t="s">
        <v>203</v>
      </c>
      <c r="E156" s="219" t="s">
        <v>1919</v>
      </c>
      <c r="F156" s="220" t="s">
        <v>1920</v>
      </c>
      <c r="G156" s="221" t="s">
        <v>266</v>
      </c>
      <c r="H156" s="222">
        <v>5</v>
      </c>
      <c r="I156" s="223"/>
      <c r="J156" s="224">
        <f>ROUND(I156*H156,2)</f>
        <v>0</v>
      </c>
      <c r="K156" s="220" t="s">
        <v>207</v>
      </c>
      <c r="L156" s="225"/>
      <c r="M156" s="226" t="s">
        <v>19</v>
      </c>
      <c r="N156" s="227" t="s">
        <v>42</v>
      </c>
      <c r="O156" s="83"/>
      <c r="P156" s="228">
        <f>O156*H156</f>
        <v>0</v>
      </c>
      <c r="Q156" s="228">
        <v>0.17000000000000001</v>
      </c>
      <c r="R156" s="228">
        <f>Q156*H156</f>
        <v>0.85000000000000009</v>
      </c>
      <c r="S156" s="228">
        <v>0</v>
      </c>
      <c r="T156" s="229">
        <f>S156*H156</f>
        <v>0</v>
      </c>
      <c r="U156" s="37"/>
      <c r="V156" s="37"/>
      <c r="W156" s="37"/>
      <c r="X156" s="37"/>
      <c r="Y156" s="37"/>
      <c r="Z156" s="37"/>
      <c r="AA156" s="37"/>
      <c r="AB156" s="37"/>
      <c r="AC156" s="37"/>
      <c r="AD156" s="37"/>
      <c r="AE156" s="37"/>
      <c r="AR156" s="230" t="s">
        <v>208</v>
      </c>
      <c r="AT156" s="230" t="s">
        <v>203</v>
      </c>
      <c r="AU156" s="230" t="s">
        <v>71</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209</v>
      </c>
      <c r="BM156" s="230" t="s">
        <v>1921</v>
      </c>
    </row>
    <row r="157" s="2" customFormat="1">
      <c r="A157" s="37"/>
      <c r="B157" s="38"/>
      <c r="C157" s="39"/>
      <c r="D157" s="254" t="s">
        <v>341</v>
      </c>
      <c r="E157" s="39"/>
      <c r="F157" s="255" t="s">
        <v>1922</v>
      </c>
      <c r="G157" s="39"/>
      <c r="H157" s="39"/>
      <c r="I157" s="146"/>
      <c r="J157" s="39"/>
      <c r="K157" s="39"/>
      <c r="L157" s="43"/>
      <c r="M157" s="256"/>
      <c r="N157" s="257"/>
      <c r="O157" s="83"/>
      <c r="P157" s="83"/>
      <c r="Q157" s="83"/>
      <c r="R157" s="83"/>
      <c r="S157" s="83"/>
      <c r="T157" s="84"/>
      <c r="U157" s="37"/>
      <c r="V157" s="37"/>
      <c r="W157" s="37"/>
      <c r="X157" s="37"/>
      <c r="Y157" s="37"/>
      <c r="Z157" s="37"/>
      <c r="AA157" s="37"/>
      <c r="AB157" s="37"/>
      <c r="AC157" s="37"/>
      <c r="AD157" s="37"/>
      <c r="AE157" s="37"/>
      <c r="AT157" s="16" t="s">
        <v>341</v>
      </c>
      <c r="AU157" s="16" t="s">
        <v>71</v>
      </c>
    </row>
    <row r="158" s="2" customFormat="1" ht="21.75" customHeight="1">
      <c r="A158" s="37"/>
      <c r="B158" s="38"/>
      <c r="C158" s="218" t="s">
        <v>460</v>
      </c>
      <c r="D158" s="218" t="s">
        <v>203</v>
      </c>
      <c r="E158" s="219" t="s">
        <v>1923</v>
      </c>
      <c r="F158" s="220" t="s">
        <v>1924</v>
      </c>
      <c r="G158" s="221" t="s">
        <v>266</v>
      </c>
      <c r="H158" s="222">
        <v>5</v>
      </c>
      <c r="I158" s="223"/>
      <c r="J158" s="224">
        <f>ROUND(I158*H158,2)</f>
        <v>0</v>
      </c>
      <c r="K158" s="220" t="s">
        <v>207</v>
      </c>
      <c r="L158" s="225"/>
      <c r="M158" s="226" t="s">
        <v>19</v>
      </c>
      <c r="N158" s="227" t="s">
        <v>42</v>
      </c>
      <c r="O158" s="83"/>
      <c r="P158" s="228">
        <f>O158*H158</f>
        <v>0</v>
      </c>
      <c r="Q158" s="228">
        <v>0.39700000000000002</v>
      </c>
      <c r="R158" s="228">
        <f>Q158*H158</f>
        <v>1.9850000000000001</v>
      </c>
      <c r="S158" s="228">
        <v>0</v>
      </c>
      <c r="T158" s="229">
        <f>S158*H158</f>
        <v>0</v>
      </c>
      <c r="U158" s="37"/>
      <c r="V158" s="37"/>
      <c r="W158" s="37"/>
      <c r="X158" s="37"/>
      <c r="Y158" s="37"/>
      <c r="Z158" s="37"/>
      <c r="AA158" s="37"/>
      <c r="AB158" s="37"/>
      <c r="AC158" s="37"/>
      <c r="AD158" s="37"/>
      <c r="AE158" s="37"/>
      <c r="AR158" s="230" t="s">
        <v>208</v>
      </c>
      <c r="AT158" s="230" t="s">
        <v>203</v>
      </c>
      <c r="AU158" s="230" t="s">
        <v>71</v>
      </c>
      <c r="AY158" s="16" t="s">
        <v>202</v>
      </c>
      <c r="BE158" s="231">
        <f>IF(N158="základní",J158,0)</f>
        <v>0</v>
      </c>
      <c r="BF158" s="231">
        <f>IF(N158="snížená",J158,0)</f>
        <v>0</v>
      </c>
      <c r="BG158" s="231">
        <f>IF(N158="zákl. přenesená",J158,0)</f>
        <v>0</v>
      </c>
      <c r="BH158" s="231">
        <f>IF(N158="sníž. přenesená",J158,0)</f>
        <v>0</v>
      </c>
      <c r="BI158" s="231">
        <f>IF(N158="nulová",J158,0)</f>
        <v>0</v>
      </c>
      <c r="BJ158" s="16" t="s">
        <v>78</v>
      </c>
      <c r="BK158" s="231">
        <f>ROUND(I158*H158,2)</f>
        <v>0</v>
      </c>
      <c r="BL158" s="16" t="s">
        <v>209</v>
      </c>
      <c r="BM158" s="230" t="s">
        <v>1925</v>
      </c>
    </row>
    <row r="159" s="2" customFormat="1">
      <c r="A159" s="37"/>
      <c r="B159" s="38"/>
      <c r="C159" s="39"/>
      <c r="D159" s="254" t="s">
        <v>341</v>
      </c>
      <c r="E159" s="39"/>
      <c r="F159" s="255" t="s">
        <v>1926</v>
      </c>
      <c r="G159" s="39"/>
      <c r="H159" s="39"/>
      <c r="I159" s="146"/>
      <c r="J159" s="39"/>
      <c r="K159" s="39"/>
      <c r="L159" s="43"/>
      <c r="M159" s="256"/>
      <c r="N159" s="257"/>
      <c r="O159" s="83"/>
      <c r="P159" s="83"/>
      <c r="Q159" s="83"/>
      <c r="R159" s="83"/>
      <c r="S159" s="83"/>
      <c r="T159" s="84"/>
      <c r="U159" s="37"/>
      <c r="V159" s="37"/>
      <c r="W159" s="37"/>
      <c r="X159" s="37"/>
      <c r="Y159" s="37"/>
      <c r="Z159" s="37"/>
      <c r="AA159" s="37"/>
      <c r="AB159" s="37"/>
      <c r="AC159" s="37"/>
      <c r="AD159" s="37"/>
      <c r="AE159" s="37"/>
      <c r="AT159" s="16" t="s">
        <v>341</v>
      </c>
      <c r="AU159" s="16" t="s">
        <v>71</v>
      </c>
    </row>
    <row r="160" s="11" customFormat="1" ht="25.92" customHeight="1">
      <c r="A160" s="11"/>
      <c r="B160" s="204"/>
      <c r="C160" s="205"/>
      <c r="D160" s="206" t="s">
        <v>70</v>
      </c>
      <c r="E160" s="207" t="s">
        <v>1590</v>
      </c>
      <c r="F160" s="207" t="s">
        <v>1591</v>
      </c>
      <c r="G160" s="205"/>
      <c r="H160" s="205"/>
      <c r="I160" s="208"/>
      <c r="J160" s="209">
        <f>BK160</f>
        <v>0</v>
      </c>
      <c r="K160" s="205"/>
      <c r="L160" s="210"/>
      <c r="M160" s="211"/>
      <c r="N160" s="212"/>
      <c r="O160" s="212"/>
      <c r="P160" s="213">
        <f>P161</f>
        <v>0</v>
      </c>
      <c r="Q160" s="212"/>
      <c r="R160" s="213">
        <f>R161</f>
        <v>0</v>
      </c>
      <c r="S160" s="212"/>
      <c r="T160" s="214">
        <f>T161</f>
        <v>0</v>
      </c>
      <c r="U160" s="11"/>
      <c r="V160" s="11"/>
      <c r="W160" s="11"/>
      <c r="X160" s="11"/>
      <c r="Y160" s="11"/>
      <c r="Z160" s="11"/>
      <c r="AA160" s="11"/>
      <c r="AB160" s="11"/>
      <c r="AC160" s="11"/>
      <c r="AD160" s="11"/>
      <c r="AE160" s="11"/>
      <c r="AR160" s="215" t="s">
        <v>78</v>
      </c>
      <c r="AT160" s="216" t="s">
        <v>70</v>
      </c>
      <c r="AU160" s="216" t="s">
        <v>71</v>
      </c>
      <c r="AY160" s="215" t="s">
        <v>202</v>
      </c>
      <c r="BK160" s="217">
        <f>BK161</f>
        <v>0</v>
      </c>
    </row>
    <row r="161" s="11" customFormat="1" ht="22.8" customHeight="1">
      <c r="A161" s="11"/>
      <c r="B161" s="204"/>
      <c r="C161" s="205"/>
      <c r="D161" s="206" t="s">
        <v>70</v>
      </c>
      <c r="E161" s="252" t="s">
        <v>220</v>
      </c>
      <c r="F161" s="252" t="s">
        <v>1927</v>
      </c>
      <c r="G161" s="205"/>
      <c r="H161" s="205"/>
      <c r="I161" s="208"/>
      <c r="J161" s="253">
        <f>BK161</f>
        <v>0</v>
      </c>
      <c r="K161" s="205"/>
      <c r="L161" s="210"/>
      <c r="M161" s="211"/>
      <c r="N161" s="212"/>
      <c r="O161" s="212"/>
      <c r="P161" s="213">
        <f>SUM(P162:P260)</f>
        <v>0</v>
      </c>
      <c r="Q161" s="212"/>
      <c r="R161" s="213">
        <f>SUM(R162:R260)</f>
        <v>0</v>
      </c>
      <c r="S161" s="212"/>
      <c r="T161" s="214">
        <f>SUM(T162:T260)</f>
        <v>0</v>
      </c>
      <c r="U161" s="11"/>
      <c r="V161" s="11"/>
      <c r="W161" s="11"/>
      <c r="X161" s="11"/>
      <c r="Y161" s="11"/>
      <c r="Z161" s="11"/>
      <c r="AA161" s="11"/>
      <c r="AB161" s="11"/>
      <c r="AC161" s="11"/>
      <c r="AD161" s="11"/>
      <c r="AE161" s="11"/>
      <c r="AR161" s="215" t="s">
        <v>78</v>
      </c>
      <c r="AT161" s="216" t="s">
        <v>70</v>
      </c>
      <c r="AU161" s="216" t="s">
        <v>78</v>
      </c>
      <c r="AY161" s="215" t="s">
        <v>202</v>
      </c>
      <c r="BK161" s="217">
        <f>SUM(BK162:BK260)</f>
        <v>0</v>
      </c>
    </row>
    <row r="162" s="2" customFormat="1" ht="55.5" customHeight="1">
      <c r="A162" s="37"/>
      <c r="B162" s="38"/>
      <c r="C162" s="232" t="s">
        <v>464</v>
      </c>
      <c r="D162" s="232" t="s">
        <v>259</v>
      </c>
      <c r="E162" s="233" t="s">
        <v>1928</v>
      </c>
      <c r="F162" s="234" t="s">
        <v>1929</v>
      </c>
      <c r="G162" s="235" t="s">
        <v>1647</v>
      </c>
      <c r="H162" s="236">
        <v>73</v>
      </c>
      <c r="I162" s="237"/>
      <c r="J162" s="238">
        <f>ROUND(I162*H162,2)</f>
        <v>0</v>
      </c>
      <c r="K162" s="234" t="s">
        <v>207</v>
      </c>
      <c r="L162" s="43"/>
      <c r="M162" s="239" t="s">
        <v>19</v>
      </c>
      <c r="N162" s="240" t="s">
        <v>42</v>
      </c>
      <c r="O162" s="83"/>
      <c r="P162" s="228">
        <f>O162*H162</f>
        <v>0</v>
      </c>
      <c r="Q162" s="228">
        <v>0</v>
      </c>
      <c r="R162" s="228">
        <f>Q162*H162</f>
        <v>0</v>
      </c>
      <c r="S162" s="228">
        <v>0</v>
      </c>
      <c r="T162" s="229">
        <f>S162*H162</f>
        <v>0</v>
      </c>
      <c r="U162" s="37"/>
      <c r="V162" s="37"/>
      <c r="W162" s="37"/>
      <c r="X162" s="37"/>
      <c r="Y162" s="37"/>
      <c r="Z162" s="37"/>
      <c r="AA162" s="37"/>
      <c r="AB162" s="37"/>
      <c r="AC162" s="37"/>
      <c r="AD162" s="37"/>
      <c r="AE162" s="37"/>
      <c r="AR162" s="230" t="s">
        <v>209</v>
      </c>
      <c r="AT162" s="230" t="s">
        <v>259</v>
      </c>
      <c r="AU162" s="230" t="s">
        <v>80</v>
      </c>
      <c r="AY162" s="16" t="s">
        <v>202</v>
      </c>
      <c r="BE162" s="231">
        <f>IF(N162="základní",J162,0)</f>
        <v>0</v>
      </c>
      <c r="BF162" s="231">
        <f>IF(N162="snížená",J162,0)</f>
        <v>0</v>
      </c>
      <c r="BG162" s="231">
        <f>IF(N162="zákl. přenesená",J162,0)</f>
        <v>0</v>
      </c>
      <c r="BH162" s="231">
        <f>IF(N162="sníž. přenesená",J162,0)</f>
        <v>0</v>
      </c>
      <c r="BI162" s="231">
        <f>IF(N162="nulová",J162,0)</f>
        <v>0</v>
      </c>
      <c r="BJ162" s="16" t="s">
        <v>78</v>
      </c>
      <c r="BK162" s="231">
        <f>ROUND(I162*H162,2)</f>
        <v>0</v>
      </c>
      <c r="BL162" s="16" t="s">
        <v>209</v>
      </c>
      <c r="BM162" s="230" t="s">
        <v>1930</v>
      </c>
    </row>
    <row r="163" s="2" customFormat="1">
      <c r="A163" s="37"/>
      <c r="B163" s="38"/>
      <c r="C163" s="39"/>
      <c r="D163" s="254" t="s">
        <v>1355</v>
      </c>
      <c r="E163" s="39"/>
      <c r="F163" s="255" t="s">
        <v>1931</v>
      </c>
      <c r="G163" s="39"/>
      <c r="H163" s="39"/>
      <c r="I163" s="146"/>
      <c r="J163" s="39"/>
      <c r="K163" s="39"/>
      <c r="L163" s="43"/>
      <c r="M163" s="256"/>
      <c r="N163" s="257"/>
      <c r="O163" s="83"/>
      <c r="P163" s="83"/>
      <c r="Q163" s="83"/>
      <c r="R163" s="83"/>
      <c r="S163" s="83"/>
      <c r="T163" s="84"/>
      <c r="U163" s="37"/>
      <c r="V163" s="37"/>
      <c r="W163" s="37"/>
      <c r="X163" s="37"/>
      <c r="Y163" s="37"/>
      <c r="Z163" s="37"/>
      <c r="AA163" s="37"/>
      <c r="AB163" s="37"/>
      <c r="AC163" s="37"/>
      <c r="AD163" s="37"/>
      <c r="AE163" s="37"/>
      <c r="AT163" s="16" t="s">
        <v>1355</v>
      </c>
      <c r="AU163" s="16" t="s">
        <v>80</v>
      </c>
    </row>
    <row r="164" s="2" customFormat="1">
      <c r="A164" s="37"/>
      <c r="B164" s="38"/>
      <c r="C164" s="39"/>
      <c r="D164" s="254" t="s">
        <v>341</v>
      </c>
      <c r="E164" s="39"/>
      <c r="F164" s="255" t="s">
        <v>1932</v>
      </c>
      <c r="G164" s="39"/>
      <c r="H164" s="39"/>
      <c r="I164" s="146"/>
      <c r="J164" s="39"/>
      <c r="K164" s="39"/>
      <c r="L164" s="43"/>
      <c r="M164" s="256"/>
      <c r="N164" s="257"/>
      <c r="O164" s="83"/>
      <c r="P164" s="83"/>
      <c r="Q164" s="83"/>
      <c r="R164" s="83"/>
      <c r="S164" s="83"/>
      <c r="T164" s="84"/>
      <c r="U164" s="37"/>
      <c r="V164" s="37"/>
      <c r="W164" s="37"/>
      <c r="X164" s="37"/>
      <c r="Y164" s="37"/>
      <c r="Z164" s="37"/>
      <c r="AA164" s="37"/>
      <c r="AB164" s="37"/>
      <c r="AC164" s="37"/>
      <c r="AD164" s="37"/>
      <c r="AE164" s="37"/>
      <c r="AT164" s="16" t="s">
        <v>341</v>
      </c>
      <c r="AU164" s="16" t="s">
        <v>80</v>
      </c>
    </row>
    <row r="165" s="13" customFormat="1">
      <c r="A165" s="13"/>
      <c r="B165" s="264"/>
      <c r="C165" s="265"/>
      <c r="D165" s="254" t="s">
        <v>1417</v>
      </c>
      <c r="E165" s="266" t="s">
        <v>19</v>
      </c>
      <c r="F165" s="267" t="s">
        <v>1933</v>
      </c>
      <c r="G165" s="265"/>
      <c r="H165" s="268">
        <v>73</v>
      </c>
      <c r="I165" s="269"/>
      <c r="J165" s="265"/>
      <c r="K165" s="265"/>
      <c r="L165" s="270"/>
      <c r="M165" s="271"/>
      <c r="N165" s="272"/>
      <c r="O165" s="272"/>
      <c r="P165" s="272"/>
      <c r="Q165" s="272"/>
      <c r="R165" s="272"/>
      <c r="S165" s="272"/>
      <c r="T165" s="273"/>
      <c r="U165" s="13"/>
      <c r="V165" s="13"/>
      <c r="W165" s="13"/>
      <c r="X165" s="13"/>
      <c r="Y165" s="13"/>
      <c r="Z165" s="13"/>
      <c r="AA165" s="13"/>
      <c r="AB165" s="13"/>
      <c r="AC165" s="13"/>
      <c r="AD165" s="13"/>
      <c r="AE165" s="13"/>
      <c r="AT165" s="274" t="s">
        <v>1417</v>
      </c>
      <c r="AU165" s="274" t="s">
        <v>80</v>
      </c>
      <c r="AV165" s="13" t="s">
        <v>80</v>
      </c>
      <c r="AW165" s="13" t="s">
        <v>33</v>
      </c>
      <c r="AX165" s="13" t="s">
        <v>78</v>
      </c>
      <c r="AY165" s="274" t="s">
        <v>202</v>
      </c>
    </row>
    <row r="166" s="2" customFormat="1" ht="33" customHeight="1">
      <c r="A166" s="37"/>
      <c r="B166" s="38"/>
      <c r="C166" s="232" t="s">
        <v>468</v>
      </c>
      <c r="D166" s="232" t="s">
        <v>259</v>
      </c>
      <c r="E166" s="233" t="s">
        <v>1934</v>
      </c>
      <c r="F166" s="234" t="s">
        <v>1935</v>
      </c>
      <c r="G166" s="235" t="s">
        <v>1647</v>
      </c>
      <c r="H166" s="236">
        <v>143</v>
      </c>
      <c r="I166" s="237"/>
      <c r="J166" s="238">
        <f>ROUND(I166*H166,2)</f>
        <v>0</v>
      </c>
      <c r="K166" s="234" t="s">
        <v>207</v>
      </c>
      <c r="L166" s="43"/>
      <c r="M166" s="239" t="s">
        <v>19</v>
      </c>
      <c r="N166" s="240" t="s">
        <v>42</v>
      </c>
      <c r="O166" s="83"/>
      <c r="P166" s="228">
        <f>O166*H166</f>
        <v>0</v>
      </c>
      <c r="Q166" s="228">
        <v>0</v>
      </c>
      <c r="R166" s="228">
        <f>Q166*H166</f>
        <v>0</v>
      </c>
      <c r="S166" s="228">
        <v>0</v>
      </c>
      <c r="T166" s="229">
        <f>S166*H166</f>
        <v>0</v>
      </c>
      <c r="U166" s="37"/>
      <c r="V166" s="37"/>
      <c r="W166" s="37"/>
      <c r="X166" s="37"/>
      <c r="Y166" s="37"/>
      <c r="Z166" s="37"/>
      <c r="AA166" s="37"/>
      <c r="AB166" s="37"/>
      <c r="AC166" s="37"/>
      <c r="AD166" s="37"/>
      <c r="AE166" s="37"/>
      <c r="AR166" s="230" t="s">
        <v>209</v>
      </c>
      <c r="AT166" s="230" t="s">
        <v>259</v>
      </c>
      <c r="AU166" s="230" t="s">
        <v>80</v>
      </c>
      <c r="AY166" s="16" t="s">
        <v>202</v>
      </c>
      <c r="BE166" s="231">
        <f>IF(N166="základní",J166,0)</f>
        <v>0</v>
      </c>
      <c r="BF166" s="231">
        <f>IF(N166="snížená",J166,0)</f>
        <v>0</v>
      </c>
      <c r="BG166" s="231">
        <f>IF(N166="zákl. přenesená",J166,0)</f>
        <v>0</v>
      </c>
      <c r="BH166" s="231">
        <f>IF(N166="sníž. přenesená",J166,0)</f>
        <v>0</v>
      </c>
      <c r="BI166" s="231">
        <f>IF(N166="nulová",J166,0)</f>
        <v>0</v>
      </c>
      <c r="BJ166" s="16" t="s">
        <v>78</v>
      </c>
      <c r="BK166" s="231">
        <f>ROUND(I166*H166,2)</f>
        <v>0</v>
      </c>
      <c r="BL166" s="16" t="s">
        <v>209</v>
      </c>
      <c r="BM166" s="230" t="s">
        <v>1936</v>
      </c>
    </row>
    <row r="167" s="2" customFormat="1">
      <c r="A167" s="37"/>
      <c r="B167" s="38"/>
      <c r="C167" s="39"/>
      <c r="D167" s="254" t="s">
        <v>1355</v>
      </c>
      <c r="E167" s="39"/>
      <c r="F167" s="255" t="s">
        <v>1937</v>
      </c>
      <c r="G167" s="39"/>
      <c r="H167" s="39"/>
      <c r="I167" s="146"/>
      <c r="J167" s="39"/>
      <c r="K167" s="39"/>
      <c r="L167" s="43"/>
      <c r="M167" s="256"/>
      <c r="N167" s="257"/>
      <c r="O167" s="83"/>
      <c r="P167" s="83"/>
      <c r="Q167" s="83"/>
      <c r="R167" s="83"/>
      <c r="S167" s="83"/>
      <c r="T167" s="84"/>
      <c r="U167" s="37"/>
      <c r="V167" s="37"/>
      <c r="W167" s="37"/>
      <c r="X167" s="37"/>
      <c r="Y167" s="37"/>
      <c r="Z167" s="37"/>
      <c r="AA167" s="37"/>
      <c r="AB167" s="37"/>
      <c r="AC167" s="37"/>
      <c r="AD167" s="37"/>
      <c r="AE167" s="37"/>
      <c r="AT167" s="16" t="s">
        <v>1355</v>
      </c>
      <c r="AU167" s="16" t="s">
        <v>80</v>
      </c>
    </row>
    <row r="168" s="2" customFormat="1">
      <c r="A168" s="37"/>
      <c r="B168" s="38"/>
      <c r="C168" s="39"/>
      <c r="D168" s="254" t="s">
        <v>341</v>
      </c>
      <c r="E168" s="39"/>
      <c r="F168" s="255" t="s">
        <v>1938</v>
      </c>
      <c r="G168" s="39"/>
      <c r="H168" s="39"/>
      <c r="I168" s="146"/>
      <c r="J168" s="39"/>
      <c r="K168" s="39"/>
      <c r="L168" s="43"/>
      <c r="M168" s="256"/>
      <c r="N168" s="257"/>
      <c r="O168" s="83"/>
      <c r="P168" s="83"/>
      <c r="Q168" s="83"/>
      <c r="R168" s="83"/>
      <c r="S168" s="83"/>
      <c r="T168" s="84"/>
      <c r="U168" s="37"/>
      <c r="V168" s="37"/>
      <c r="W168" s="37"/>
      <c r="X168" s="37"/>
      <c r="Y168" s="37"/>
      <c r="Z168" s="37"/>
      <c r="AA168" s="37"/>
      <c r="AB168" s="37"/>
      <c r="AC168" s="37"/>
      <c r="AD168" s="37"/>
      <c r="AE168" s="37"/>
      <c r="AT168" s="16" t="s">
        <v>341</v>
      </c>
      <c r="AU168" s="16" t="s">
        <v>80</v>
      </c>
    </row>
    <row r="169" s="13" customFormat="1">
      <c r="A169" s="13"/>
      <c r="B169" s="264"/>
      <c r="C169" s="265"/>
      <c r="D169" s="254" t="s">
        <v>1417</v>
      </c>
      <c r="E169" s="266" t="s">
        <v>19</v>
      </c>
      <c r="F169" s="267" t="s">
        <v>1939</v>
      </c>
      <c r="G169" s="265"/>
      <c r="H169" s="268">
        <v>143</v>
      </c>
      <c r="I169" s="269"/>
      <c r="J169" s="265"/>
      <c r="K169" s="265"/>
      <c r="L169" s="270"/>
      <c r="M169" s="271"/>
      <c r="N169" s="272"/>
      <c r="O169" s="272"/>
      <c r="P169" s="272"/>
      <c r="Q169" s="272"/>
      <c r="R169" s="272"/>
      <c r="S169" s="272"/>
      <c r="T169" s="273"/>
      <c r="U169" s="13"/>
      <c r="V169" s="13"/>
      <c r="W169" s="13"/>
      <c r="X169" s="13"/>
      <c r="Y169" s="13"/>
      <c r="Z169" s="13"/>
      <c r="AA169" s="13"/>
      <c r="AB169" s="13"/>
      <c r="AC169" s="13"/>
      <c r="AD169" s="13"/>
      <c r="AE169" s="13"/>
      <c r="AT169" s="274" t="s">
        <v>1417</v>
      </c>
      <c r="AU169" s="274" t="s">
        <v>80</v>
      </c>
      <c r="AV169" s="13" t="s">
        <v>80</v>
      </c>
      <c r="AW169" s="13" t="s">
        <v>33</v>
      </c>
      <c r="AX169" s="13" t="s">
        <v>78</v>
      </c>
      <c r="AY169" s="274" t="s">
        <v>202</v>
      </c>
    </row>
    <row r="170" s="2" customFormat="1" ht="33" customHeight="1">
      <c r="A170" s="37"/>
      <c r="B170" s="38"/>
      <c r="C170" s="232" t="s">
        <v>472</v>
      </c>
      <c r="D170" s="232" t="s">
        <v>259</v>
      </c>
      <c r="E170" s="233" t="s">
        <v>1940</v>
      </c>
      <c r="F170" s="234" t="s">
        <v>1941</v>
      </c>
      <c r="G170" s="235" t="s">
        <v>1647</v>
      </c>
      <c r="H170" s="236">
        <v>73</v>
      </c>
      <c r="I170" s="237"/>
      <c r="J170" s="238">
        <f>ROUND(I170*H170,2)</f>
        <v>0</v>
      </c>
      <c r="K170" s="234" t="s">
        <v>207</v>
      </c>
      <c r="L170" s="43"/>
      <c r="M170" s="239" t="s">
        <v>19</v>
      </c>
      <c r="N170" s="240" t="s">
        <v>42</v>
      </c>
      <c r="O170" s="83"/>
      <c r="P170" s="228">
        <f>O170*H170</f>
        <v>0</v>
      </c>
      <c r="Q170" s="228">
        <v>0</v>
      </c>
      <c r="R170" s="228">
        <f>Q170*H170</f>
        <v>0</v>
      </c>
      <c r="S170" s="228">
        <v>0</v>
      </c>
      <c r="T170" s="229">
        <f>S170*H170</f>
        <v>0</v>
      </c>
      <c r="U170" s="37"/>
      <c r="V170" s="37"/>
      <c r="W170" s="37"/>
      <c r="X170" s="37"/>
      <c r="Y170" s="37"/>
      <c r="Z170" s="37"/>
      <c r="AA170" s="37"/>
      <c r="AB170" s="37"/>
      <c r="AC170" s="37"/>
      <c r="AD170" s="37"/>
      <c r="AE170" s="37"/>
      <c r="AR170" s="230" t="s">
        <v>209</v>
      </c>
      <c r="AT170" s="230" t="s">
        <v>259</v>
      </c>
      <c r="AU170" s="230" t="s">
        <v>80</v>
      </c>
      <c r="AY170" s="16" t="s">
        <v>202</v>
      </c>
      <c r="BE170" s="231">
        <f>IF(N170="základní",J170,0)</f>
        <v>0</v>
      </c>
      <c r="BF170" s="231">
        <f>IF(N170="snížená",J170,0)</f>
        <v>0</v>
      </c>
      <c r="BG170" s="231">
        <f>IF(N170="zákl. přenesená",J170,0)</f>
        <v>0</v>
      </c>
      <c r="BH170" s="231">
        <f>IF(N170="sníž. přenesená",J170,0)</f>
        <v>0</v>
      </c>
      <c r="BI170" s="231">
        <f>IF(N170="nulová",J170,0)</f>
        <v>0</v>
      </c>
      <c r="BJ170" s="16" t="s">
        <v>78</v>
      </c>
      <c r="BK170" s="231">
        <f>ROUND(I170*H170,2)</f>
        <v>0</v>
      </c>
      <c r="BL170" s="16" t="s">
        <v>209</v>
      </c>
      <c r="BM170" s="230" t="s">
        <v>1942</v>
      </c>
    </row>
    <row r="171" s="2" customFormat="1">
      <c r="A171" s="37"/>
      <c r="B171" s="38"/>
      <c r="C171" s="39"/>
      <c r="D171" s="254" t="s">
        <v>1355</v>
      </c>
      <c r="E171" s="39"/>
      <c r="F171" s="255" t="s">
        <v>1937</v>
      </c>
      <c r="G171" s="39"/>
      <c r="H171" s="39"/>
      <c r="I171" s="146"/>
      <c r="J171" s="39"/>
      <c r="K171" s="39"/>
      <c r="L171" s="43"/>
      <c r="M171" s="256"/>
      <c r="N171" s="257"/>
      <c r="O171" s="83"/>
      <c r="P171" s="83"/>
      <c r="Q171" s="83"/>
      <c r="R171" s="83"/>
      <c r="S171" s="83"/>
      <c r="T171" s="84"/>
      <c r="U171" s="37"/>
      <c r="V171" s="37"/>
      <c r="W171" s="37"/>
      <c r="X171" s="37"/>
      <c r="Y171" s="37"/>
      <c r="Z171" s="37"/>
      <c r="AA171" s="37"/>
      <c r="AB171" s="37"/>
      <c r="AC171" s="37"/>
      <c r="AD171" s="37"/>
      <c r="AE171" s="37"/>
      <c r="AT171" s="16" t="s">
        <v>1355</v>
      </c>
      <c r="AU171" s="16" t="s">
        <v>80</v>
      </c>
    </row>
    <row r="172" s="2" customFormat="1">
      <c r="A172" s="37"/>
      <c r="B172" s="38"/>
      <c r="C172" s="39"/>
      <c r="D172" s="254" t="s">
        <v>341</v>
      </c>
      <c r="E172" s="39"/>
      <c r="F172" s="255" t="s">
        <v>1943</v>
      </c>
      <c r="G172" s="39"/>
      <c r="H172" s="39"/>
      <c r="I172" s="146"/>
      <c r="J172" s="39"/>
      <c r="K172" s="39"/>
      <c r="L172" s="43"/>
      <c r="M172" s="256"/>
      <c r="N172" s="257"/>
      <c r="O172" s="83"/>
      <c r="P172" s="83"/>
      <c r="Q172" s="83"/>
      <c r="R172" s="83"/>
      <c r="S172" s="83"/>
      <c r="T172" s="84"/>
      <c r="U172" s="37"/>
      <c r="V172" s="37"/>
      <c r="W172" s="37"/>
      <c r="X172" s="37"/>
      <c r="Y172" s="37"/>
      <c r="Z172" s="37"/>
      <c r="AA172" s="37"/>
      <c r="AB172" s="37"/>
      <c r="AC172" s="37"/>
      <c r="AD172" s="37"/>
      <c r="AE172" s="37"/>
      <c r="AT172" s="16" t="s">
        <v>341</v>
      </c>
      <c r="AU172" s="16" t="s">
        <v>80</v>
      </c>
    </row>
    <row r="173" s="13" customFormat="1">
      <c r="A173" s="13"/>
      <c r="B173" s="264"/>
      <c r="C173" s="265"/>
      <c r="D173" s="254" t="s">
        <v>1417</v>
      </c>
      <c r="E173" s="266" t="s">
        <v>19</v>
      </c>
      <c r="F173" s="267" t="s">
        <v>1933</v>
      </c>
      <c r="G173" s="265"/>
      <c r="H173" s="268">
        <v>73</v>
      </c>
      <c r="I173" s="269"/>
      <c r="J173" s="265"/>
      <c r="K173" s="265"/>
      <c r="L173" s="270"/>
      <c r="M173" s="271"/>
      <c r="N173" s="272"/>
      <c r="O173" s="272"/>
      <c r="P173" s="272"/>
      <c r="Q173" s="272"/>
      <c r="R173" s="272"/>
      <c r="S173" s="272"/>
      <c r="T173" s="273"/>
      <c r="U173" s="13"/>
      <c r="V173" s="13"/>
      <c r="W173" s="13"/>
      <c r="X173" s="13"/>
      <c r="Y173" s="13"/>
      <c r="Z173" s="13"/>
      <c r="AA173" s="13"/>
      <c r="AB173" s="13"/>
      <c r="AC173" s="13"/>
      <c r="AD173" s="13"/>
      <c r="AE173" s="13"/>
      <c r="AT173" s="274" t="s">
        <v>1417</v>
      </c>
      <c r="AU173" s="274" t="s">
        <v>80</v>
      </c>
      <c r="AV173" s="13" t="s">
        <v>80</v>
      </c>
      <c r="AW173" s="13" t="s">
        <v>33</v>
      </c>
      <c r="AX173" s="13" t="s">
        <v>78</v>
      </c>
      <c r="AY173" s="274" t="s">
        <v>202</v>
      </c>
    </row>
    <row r="174" s="2" customFormat="1" ht="55.5" customHeight="1">
      <c r="A174" s="37"/>
      <c r="B174" s="38"/>
      <c r="C174" s="232" t="s">
        <v>476</v>
      </c>
      <c r="D174" s="232" t="s">
        <v>259</v>
      </c>
      <c r="E174" s="233" t="s">
        <v>1944</v>
      </c>
      <c r="F174" s="234" t="s">
        <v>1945</v>
      </c>
      <c r="G174" s="235" t="s">
        <v>206</v>
      </c>
      <c r="H174" s="236">
        <v>88</v>
      </c>
      <c r="I174" s="237"/>
      <c r="J174" s="238">
        <f>ROUND(I174*H174,2)</f>
        <v>0</v>
      </c>
      <c r="K174" s="234" t="s">
        <v>207</v>
      </c>
      <c r="L174" s="43"/>
      <c r="M174" s="239" t="s">
        <v>19</v>
      </c>
      <c r="N174" s="240" t="s">
        <v>42</v>
      </c>
      <c r="O174" s="83"/>
      <c r="P174" s="228">
        <f>O174*H174</f>
        <v>0</v>
      </c>
      <c r="Q174" s="228">
        <v>0</v>
      </c>
      <c r="R174" s="228">
        <f>Q174*H174</f>
        <v>0</v>
      </c>
      <c r="S174" s="228">
        <v>0</v>
      </c>
      <c r="T174" s="229">
        <f>S174*H174</f>
        <v>0</v>
      </c>
      <c r="U174" s="37"/>
      <c r="V174" s="37"/>
      <c r="W174" s="37"/>
      <c r="X174" s="37"/>
      <c r="Y174" s="37"/>
      <c r="Z174" s="37"/>
      <c r="AA174" s="37"/>
      <c r="AB174" s="37"/>
      <c r="AC174" s="37"/>
      <c r="AD174" s="37"/>
      <c r="AE174" s="37"/>
      <c r="AR174" s="230" t="s">
        <v>209</v>
      </c>
      <c r="AT174" s="230" t="s">
        <v>259</v>
      </c>
      <c r="AU174" s="230" t="s">
        <v>80</v>
      </c>
      <c r="AY174" s="16" t="s">
        <v>202</v>
      </c>
      <c r="BE174" s="231">
        <f>IF(N174="základní",J174,0)</f>
        <v>0</v>
      </c>
      <c r="BF174" s="231">
        <f>IF(N174="snížená",J174,0)</f>
        <v>0</v>
      </c>
      <c r="BG174" s="231">
        <f>IF(N174="zákl. přenesená",J174,0)</f>
        <v>0</v>
      </c>
      <c r="BH174" s="231">
        <f>IF(N174="sníž. přenesená",J174,0)</f>
        <v>0</v>
      </c>
      <c r="BI174" s="231">
        <f>IF(N174="nulová",J174,0)</f>
        <v>0</v>
      </c>
      <c r="BJ174" s="16" t="s">
        <v>78</v>
      </c>
      <c r="BK174" s="231">
        <f>ROUND(I174*H174,2)</f>
        <v>0</v>
      </c>
      <c r="BL174" s="16" t="s">
        <v>209</v>
      </c>
      <c r="BM174" s="230" t="s">
        <v>1946</v>
      </c>
    </row>
    <row r="175" s="2" customFormat="1">
      <c r="A175" s="37"/>
      <c r="B175" s="38"/>
      <c r="C175" s="39"/>
      <c r="D175" s="254" t="s">
        <v>1355</v>
      </c>
      <c r="E175" s="39"/>
      <c r="F175" s="255" t="s">
        <v>1947</v>
      </c>
      <c r="G175" s="39"/>
      <c r="H175" s="39"/>
      <c r="I175" s="146"/>
      <c r="J175" s="39"/>
      <c r="K175" s="39"/>
      <c r="L175" s="43"/>
      <c r="M175" s="256"/>
      <c r="N175" s="257"/>
      <c r="O175" s="83"/>
      <c r="P175" s="83"/>
      <c r="Q175" s="83"/>
      <c r="R175" s="83"/>
      <c r="S175" s="83"/>
      <c r="T175" s="84"/>
      <c r="U175" s="37"/>
      <c r="V175" s="37"/>
      <c r="W175" s="37"/>
      <c r="X175" s="37"/>
      <c r="Y175" s="37"/>
      <c r="Z175" s="37"/>
      <c r="AA175" s="37"/>
      <c r="AB175" s="37"/>
      <c r="AC175" s="37"/>
      <c r="AD175" s="37"/>
      <c r="AE175" s="37"/>
      <c r="AT175" s="16" t="s">
        <v>1355</v>
      </c>
      <c r="AU175" s="16" t="s">
        <v>80</v>
      </c>
    </row>
    <row r="176" s="2" customFormat="1">
      <c r="A176" s="37"/>
      <c r="B176" s="38"/>
      <c r="C176" s="39"/>
      <c r="D176" s="254" t="s">
        <v>341</v>
      </c>
      <c r="E176" s="39"/>
      <c r="F176" s="255" t="s">
        <v>1948</v>
      </c>
      <c r="G176" s="39"/>
      <c r="H176" s="39"/>
      <c r="I176" s="146"/>
      <c r="J176" s="39"/>
      <c r="K176" s="39"/>
      <c r="L176" s="43"/>
      <c r="M176" s="256"/>
      <c r="N176" s="257"/>
      <c r="O176" s="83"/>
      <c r="P176" s="83"/>
      <c r="Q176" s="83"/>
      <c r="R176" s="83"/>
      <c r="S176" s="83"/>
      <c r="T176" s="84"/>
      <c r="U176" s="37"/>
      <c r="V176" s="37"/>
      <c r="W176" s="37"/>
      <c r="X176" s="37"/>
      <c r="Y176" s="37"/>
      <c r="Z176" s="37"/>
      <c r="AA176" s="37"/>
      <c r="AB176" s="37"/>
      <c r="AC176" s="37"/>
      <c r="AD176" s="37"/>
      <c r="AE176" s="37"/>
      <c r="AT176" s="16" t="s">
        <v>341</v>
      </c>
      <c r="AU176" s="16" t="s">
        <v>80</v>
      </c>
    </row>
    <row r="177" s="13" customFormat="1">
      <c r="A177" s="13"/>
      <c r="B177" s="264"/>
      <c r="C177" s="265"/>
      <c r="D177" s="254" t="s">
        <v>1417</v>
      </c>
      <c r="E177" s="266" t="s">
        <v>19</v>
      </c>
      <c r="F177" s="267" t="s">
        <v>1949</v>
      </c>
      <c r="G177" s="265"/>
      <c r="H177" s="268">
        <v>88</v>
      </c>
      <c r="I177" s="269"/>
      <c r="J177" s="265"/>
      <c r="K177" s="265"/>
      <c r="L177" s="270"/>
      <c r="M177" s="271"/>
      <c r="N177" s="272"/>
      <c r="O177" s="272"/>
      <c r="P177" s="272"/>
      <c r="Q177" s="272"/>
      <c r="R177" s="272"/>
      <c r="S177" s="272"/>
      <c r="T177" s="273"/>
      <c r="U177" s="13"/>
      <c r="V177" s="13"/>
      <c r="W177" s="13"/>
      <c r="X177" s="13"/>
      <c r="Y177" s="13"/>
      <c r="Z177" s="13"/>
      <c r="AA177" s="13"/>
      <c r="AB177" s="13"/>
      <c r="AC177" s="13"/>
      <c r="AD177" s="13"/>
      <c r="AE177" s="13"/>
      <c r="AT177" s="274" t="s">
        <v>1417</v>
      </c>
      <c r="AU177" s="274" t="s">
        <v>80</v>
      </c>
      <c r="AV177" s="13" t="s">
        <v>80</v>
      </c>
      <c r="AW177" s="13" t="s">
        <v>33</v>
      </c>
      <c r="AX177" s="13" t="s">
        <v>78</v>
      </c>
      <c r="AY177" s="274" t="s">
        <v>202</v>
      </c>
    </row>
    <row r="178" s="2" customFormat="1" ht="21.75" customHeight="1">
      <c r="A178" s="37"/>
      <c r="B178" s="38"/>
      <c r="C178" s="232" t="s">
        <v>480</v>
      </c>
      <c r="D178" s="232" t="s">
        <v>259</v>
      </c>
      <c r="E178" s="233" t="s">
        <v>1950</v>
      </c>
      <c r="F178" s="234" t="s">
        <v>1951</v>
      </c>
      <c r="G178" s="235" t="s">
        <v>206</v>
      </c>
      <c r="H178" s="236">
        <v>200</v>
      </c>
      <c r="I178" s="237"/>
      <c r="J178" s="238">
        <f>ROUND(I178*H178,2)</f>
        <v>0</v>
      </c>
      <c r="K178" s="234" t="s">
        <v>207</v>
      </c>
      <c r="L178" s="43"/>
      <c r="M178" s="239" t="s">
        <v>19</v>
      </c>
      <c r="N178" s="240" t="s">
        <v>42</v>
      </c>
      <c r="O178" s="83"/>
      <c r="P178" s="228">
        <f>O178*H178</f>
        <v>0</v>
      </c>
      <c r="Q178" s="228">
        <v>0</v>
      </c>
      <c r="R178" s="228">
        <f>Q178*H178</f>
        <v>0</v>
      </c>
      <c r="S178" s="228">
        <v>0</v>
      </c>
      <c r="T178" s="229">
        <f>S178*H178</f>
        <v>0</v>
      </c>
      <c r="U178" s="37"/>
      <c r="V178" s="37"/>
      <c r="W178" s="37"/>
      <c r="X178" s="37"/>
      <c r="Y178" s="37"/>
      <c r="Z178" s="37"/>
      <c r="AA178" s="37"/>
      <c r="AB178" s="37"/>
      <c r="AC178" s="37"/>
      <c r="AD178" s="37"/>
      <c r="AE178" s="37"/>
      <c r="AR178" s="230" t="s">
        <v>209</v>
      </c>
      <c r="AT178" s="230" t="s">
        <v>259</v>
      </c>
      <c r="AU178" s="230" t="s">
        <v>80</v>
      </c>
      <c r="AY178" s="16" t="s">
        <v>202</v>
      </c>
      <c r="BE178" s="231">
        <f>IF(N178="základní",J178,0)</f>
        <v>0</v>
      </c>
      <c r="BF178" s="231">
        <f>IF(N178="snížená",J178,0)</f>
        <v>0</v>
      </c>
      <c r="BG178" s="231">
        <f>IF(N178="zákl. přenesená",J178,0)</f>
        <v>0</v>
      </c>
      <c r="BH178" s="231">
        <f>IF(N178="sníž. přenesená",J178,0)</f>
        <v>0</v>
      </c>
      <c r="BI178" s="231">
        <f>IF(N178="nulová",J178,0)</f>
        <v>0</v>
      </c>
      <c r="BJ178" s="16" t="s">
        <v>78</v>
      </c>
      <c r="BK178" s="231">
        <f>ROUND(I178*H178,2)</f>
        <v>0</v>
      </c>
      <c r="BL178" s="16" t="s">
        <v>209</v>
      </c>
      <c r="BM178" s="230" t="s">
        <v>1952</v>
      </c>
    </row>
    <row r="179" s="2" customFormat="1">
      <c r="A179" s="37"/>
      <c r="B179" s="38"/>
      <c r="C179" s="39"/>
      <c r="D179" s="254" t="s">
        <v>1355</v>
      </c>
      <c r="E179" s="39"/>
      <c r="F179" s="255" t="s">
        <v>1953</v>
      </c>
      <c r="G179" s="39"/>
      <c r="H179" s="39"/>
      <c r="I179" s="146"/>
      <c r="J179" s="39"/>
      <c r="K179" s="39"/>
      <c r="L179" s="43"/>
      <c r="M179" s="256"/>
      <c r="N179" s="257"/>
      <c r="O179" s="83"/>
      <c r="P179" s="83"/>
      <c r="Q179" s="83"/>
      <c r="R179" s="83"/>
      <c r="S179" s="83"/>
      <c r="T179" s="84"/>
      <c r="U179" s="37"/>
      <c r="V179" s="37"/>
      <c r="W179" s="37"/>
      <c r="X179" s="37"/>
      <c r="Y179" s="37"/>
      <c r="Z179" s="37"/>
      <c r="AA179" s="37"/>
      <c r="AB179" s="37"/>
      <c r="AC179" s="37"/>
      <c r="AD179" s="37"/>
      <c r="AE179" s="37"/>
      <c r="AT179" s="16" t="s">
        <v>1355</v>
      </c>
      <c r="AU179" s="16" t="s">
        <v>80</v>
      </c>
    </row>
    <row r="180" s="2" customFormat="1" ht="55.5" customHeight="1">
      <c r="A180" s="37"/>
      <c r="B180" s="38"/>
      <c r="C180" s="232" t="s">
        <v>485</v>
      </c>
      <c r="D180" s="232" t="s">
        <v>259</v>
      </c>
      <c r="E180" s="233" t="s">
        <v>1954</v>
      </c>
      <c r="F180" s="234" t="s">
        <v>1955</v>
      </c>
      <c r="G180" s="235" t="s">
        <v>1647</v>
      </c>
      <c r="H180" s="236">
        <v>73</v>
      </c>
      <c r="I180" s="237"/>
      <c r="J180" s="238">
        <f>ROUND(I180*H180,2)</f>
        <v>0</v>
      </c>
      <c r="K180" s="234" t="s">
        <v>207</v>
      </c>
      <c r="L180" s="43"/>
      <c r="M180" s="239" t="s">
        <v>19</v>
      </c>
      <c r="N180" s="240" t="s">
        <v>42</v>
      </c>
      <c r="O180" s="83"/>
      <c r="P180" s="228">
        <f>O180*H180</f>
        <v>0</v>
      </c>
      <c r="Q180" s="228">
        <v>0</v>
      </c>
      <c r="R180" s="228">
        <f>Q180*H180</f>
        <v>0</v>
      </c>
      <c r="S180" s="228">
        <v>0</v>
      </c>
      <c r="T180" s="229">
        <f>S180*H180</f>
        <v>0</v>
      </c>
      <c r="U180" s="37"/>
      <c r="V180" s="37"/>
      <c r="W180" s="37"/>
      <c r="X180" s="37"/>
      <c r="Y180" s="37"/>
      <c r="Z180" s="37"/>
      <c r="AA180" s="37"/>
      <c r="AB180" s="37"/>
      <c r="AC180" s="37"/>
      <c r="AD180" s="37"/>
      <c r="AE180" s="37"/>
      <c r="AR180" s="230" t="s">
        <v>209</v>
      </c>
      <c r="AT180" s="230" t="s">
        <v>259</v>
      </c>
      <c r="AU180" s="230" t="s">
        <v>80</v>
      </c>
      <c r="AY180" s="16" t="s">
        <v>202</v>
      </c>
      <c r="BE180" s="231">
        <f>IF(N180="základní",J180,0)</f>
        <v>0</v>
      </c>
      <c r="BF180" s="231">
        <f>IF(N180="snížená",J180,0)</f>
        <v>0</v>
      </c>
      <c r="BG180" s="231">
        <f>IF(N180="zákl. přenesená",J180,0)</f>
        <v>0</v>
      </c>
      <c r="BH180" s="231">
        <f>IF(N180="sníž. přenesená",J180,0)</f>
        <v>0</v>
      </c>
      <c r="BI180" s="231">
        <f>IF(N180="nulová",J180,0)</f>
        <v>0</v>
      </c>
      <c r="BJ180" s="16" t="s">
        <v>78</v>
      </c>
      <c r="BK180" s="231">
        <f>ROUND(I180*H180,2)</f>
        <v>0</v>
      </c>
      <c r="BL180" s="16" t="s">
        <v>209</v>
      </c>
      <c r="BM180" s="230" t="s">
        <v>1956</v>
      </c>
    </row>
    <row r="181" s="2" customFormat="1">
      <c r="A181" s="37"/>
      <c r="B181" s="38"/>
      <c r="C181" s="39"/>
      <c r="D181" s="254" t="s">
        <v>1355</v>
      </c>
      <c r="E181" s="39"/>
      <c r="F181" s="255" t="s">
        <v>1931</v>
      </c>
      <c r="G181" s="39"/>
      <c r="H181" s="39"/>
      <c r="I181" s="146"/>
      <c r="J181" s="39"/>
      <c r="K181" s="39"/>
      <c r="L181" s="43"/>
      <c r="M181" s="256"/>
      <c r="N181" s="257"/>
      <c r="O181" s="83"/>
      <c r="P181" s="83"/>
      <c r="Q181" s="83"/>
      <c r="R181" s="83"/>
      <c r="S181" s="83"/>
      <c r="T181" s="84"/>
      <c r="U181" s="37"/>
      <c r="V181" s="37"/>
      <c r="W181" s="37"/>
      <c r="X181" s="37"/>
      <c r="Y181" s="37"/>
      <c r="Z181" s="37"/>
      <c r="AA181" s="37"/>
      <c r="AB181" s="37"/>
      <c r="AC181" s="37"/>
      <c r="AD181" s="37"/>
      <c r="AE181" s="37"/>
      <c r="AT181" s="16" t="s">
        <v>1355</v>
      </c>
      <c r="AU181" s="16" t="s">
        <v>80</v>
      </c>
    </row>
    <row r="182" s="2" customFormat="1">
      <c r="A182" s="37"/>
      <c r="B182" s="38"/>
      <c r="C182" s="39"/>
      <c r="D182" s="254" t="s">
        <v>341</v>
      </c>
      <c r="E182" s="39"/>
      <c r="F182" s="255" t="s">
        <v>1957</v>
      </c>
      <c r="G182" s="39"/>
      <c r="H182" s="39"/>
      <c r="I182" s="146"/>
      <c r="J182" s="39"/>
      <c r="K182" s="39"/>
      <c r="L182" s="43"/>
      <c r="M182" s="256"/>
      <c r="N182" s="257"/>
      <c r="O182" s="83"/>
      <c r="P182" s="83"/>
      <c r="Q182" s="83"/>
      <c r="R182" s="83"/>
      <c r="S182" s="83"/>
      <c r="T182" s="84"/>
      <c r="U182" s="37"/>
      <c r="V182" s="37"/>
      <c r="W182" s="37"/>
      <c r="X182" s="37"/>
      <c r="Y182" s="37"/>
      <c r="Z182" s="37"/>
      <c r="AA182" s="37"/>
      <c r="AB182" s="37"/>
      <c r="AC182" s="37"/>
      <c r="AD182" s="37"/>
      <c r="AE182" s="37"/>
      <c r="AT182" s="16" t="s">
        <v>341</v>
      </c>
      <c r="AU182" s="16" t="s">
        <v>80</v>
      </c>
    </row>
    <row r="183" s="13" customFormat="1">
      <c r="A183" s="13"/>
      <c r="B183" s="264"/>
      <c r="C183" s="265"/>
      <c r="D183" s="254" t="s">
        <v>1417</v>
      </c>
      <c r="E183" s="266" t="s">
        <v>19</v>
      </c>
      <c r="F183" s="267" t="s">
        <v>1933</v>
      </c>
      <c r="G183" s="265"/>
      <c r="H183" s="268">
        <v>73</v>
      </c>
      <c r="I183" s="269"/>
      <c r="J183" s="265"/>
      <c r="K183" s="265"/>
      <c r="L183" s="270"/>
      <c r="M183" s="271"/>
      <c r="N183" s="272"/>
      <c r="O183" s="272"/>
      <c r="P183" s="272"/>
      <c r="Q183" s="272"/>
      <c r="R183" s="272"/>
      <c r="S183" s="272"/>
      <c r="T183" s="273"/>
      <c r="U183" s="13"/>
      <c r="V183" s="13"/>
      <c r="W183" s="13"/>
      <c r="X183" s="13"/>
      <c r="Y183" s="13"/>
      <c r="Z183" s="13"/>
      <c r="AA183" s="13"/>
      <c r="AB183" s="13"/>
      <c r="AC183" s="13"/>
      <c r="AD183" s="13"/>
      <c r="AE183" s="13"/>
      <c r="AT183" s="274" t="s">
        <v>1417</v>
      </c>
      <c r="AU183" s="274" t="s">
        <v>80</v>
      </c>
      <c r="AV183" s="13" t="s">
        <v>80</v>
      </c>
      <c r="AW183" s="13" t="s">
        <v>33</v>
      </c>
      <c r="AX183" s="13" t="s">
        <v>78</v>
      </c>
      <c r="AY183" s="274" t="s">
        <v>202</v>
      </c>
    </row>
    <row r="184" s="2" customFormat="1" ht="21.75" customHeight="1">
      <c r="A184" s="37"/>
      <c r="B184" s="38"/>
      <c r="C184" s="232" t="s">
        <v>489</v>
      </c>
      <c r="D184" s="232" t="s">
        <v>259</v>
      </c>
      <c r="E184" s="233" t="s">
        <v>1958</v>
      </c>
      <c r="F184" s="234" t="s">
        <v>1959</v>
      </c>
      <c r="G184" s="235" t="s">
        <v>266</v>
      </c>
      <c r="H184" s="236">
        <v>62</v>
      </c>
      <c r="I184" s="237"/>
      <c r="J184" s="238">
        <f>ROUND(I184*H184,2)</f>
        <v>0</v>
      </c>
      <c r="K184" s="234" t="s">
        <v>207</v>
      </c>
      <c r="L184" s="43"/>
      <c r="M184" s="239" t="s">
        <v>19</v>
      </c>
      <c r="N184" s="240" t="s">
        <v>42</v>
      </c>
      <c r="O184" s="83"/>
      <c r="P184" s="228">
        <f>O184*H184</f>
        <v>0</v>
      </c>
      <c r="Q184" s="228">
        <v>0</v>
      </c>
      <c r="R184" s="228">
        <f>Q184*H184</f>
        <v>0</v>
      </c>
      <c r="S184" s="228">
        <v>0</v>
      </c>
      <c r="T184" s="229">
        <f>S184*H184</f>
        <v>0</v>
      </c>
      <c r="U184" s="37"/>
      <c r="V184" s="37"/>
      <c r="W184" s="37"/>
      <c r="X184" s="37"/>
      <c r="Y184" s="37"/>
      <c r="Z184" s="37"/>
      <c r="AA184" s="37"/>
      <c r="AB184" s="37"/>
      <c r="AC184" s="37"/>
      <c r="AD184" s="37"/>
      <c r="AE184" s="37"/>
      <c r="AR184" s="230" t="s">
        <v>209</v>
      </c>
      <c r="AT184" s="230" t="s">
        <v>259</v>
      </c>
      <c r="AU184" s="230" t="s">
        <v>80</v>
      </c>
      <c r="AY184" s="16" t="s">
        <v>202</v>
      </c>
      <c r="BE184" s="231">
        <f>IF(N184="základní",J184,0)</f>
        <v>0</v>
      </c>
      <c r="BF184" s="231">
        <f>IF(N184="snížená",J184,0)</f>
        <v>0</v>
      </c>
      <c r="BG184" s="231">
        <f>IF(N184="zákl. přenesená",J184,0)</f>
        <v>0</v>
      </c>
      <c r="BH184" s="231">
        <f>IF(N184="sníž. přenesená",J184,0)</f>
        <v>0</v>
      </c>
      <c r="BI184" s="231">
        <f>IF(N184="nulová",J184,0)</f>
        <v>0</v>
      </c>
      <c r="BJ184" s="16" t="s">
        <v>78</v>
      </c>
      <c r="BK184" s="231">
        <f>ROUND(I184*H184,2)</f>
        <v>0</v>
      </c>
      <c r="BL184" s="16" t="s">
        <v>209</v>
      </c>
      <c r="BM184" s="230" t="s">
        <v>1960</v>
      </c>
    </row>
    <row r="185" s="2" customFormat="1">
      <c r="A185" s="37"/>
      <c r="B185" s="38"/>
      <c r="C185" s="39"/>
      <c r="D185" s="254" t="s">
        <v>1355</v>
      </c>
      <c r="E185" s="39"/>
      <c r="F185" s="255" t="s">
        <v>1961</v>
      </c>
      <c r="G185" s="39"/>
      <c r="H185" s="39"/>
      <c r="I185" s="146"/>
      <c r="J185" s="39"/>
      <c r="K185" s="39"/>
      <c r="L185" s="43"/>
      <c r="M185" s="256"/>
      <c r="N185" s="257"/>
      <c r="O185" s="83"/>
      <c r="P185" s="83"/>
      <c r="Q185" s="83"/>
      <c r="R185" s="83"/>
      <c r="S185" s="83"/>
      <c r="T185" s="84"/>
      <c r="U185" s="37"/>
      <c r="V185" s="37"/>
      <c r="W185" s="37"/>
      <c r="X185" s="37"/>
      <c r="Y185" s="37"/>
      <c r="Z185" s="37"/>
      <c r="AA185" s="37"/>
      <c r="AB185" s="37"/>
      <c r="AC185" s="37"/>
      <c r="AD185" s="37"/>
      <c r="AE185" s="37"/>
      <c r="AT185" s="16" t="s">
        <v>1355</v>
      </c>
      <c r="AU185" s="16" t="s">
        <v>80</v>
      </c>
    </row>
    <row r="186" s="2" customFormat="1">
      <c r="A186" s="37"/>
      <c r="B186" s="38"/>
      <c r="C186" s="39"/>
      <c r="D186" s="254" t="s">
        <v>341</v>
      </c>
      <c r="E186" s="39"/>
      <c r="F186" s="255" t="s">
        <v>1962</v>
      </c>
      <c r="G186" s="39"/>
      <c r="H186" s="39"/>
      <c r="I186" s="146"/>
      <c r="J186" s="39"/>
      <c r="K186" s="39"/>
      <c r="L186" s="43"/>
      <c r="M186" s="256"/>
      <c r="N186" s="257"/>
      <c r="O186" s="83"/>
      <c r="P186" s="83"/>
      <c r="Q186" s="83"/>
      <c r="R186" s="83"/>
      <c r="S186" s="83"/>
      <c r="T186" s="84"/>
      <c r="U186" s="37"/>
      <c r="V186" s="37"/>
      <c r="W186" s="37"/>
      <c r="X186" s="37"/>
      <c r="Y186" s="37"/>
      <c r="Z186" s="37"/>
      <c r="AA186" s="37"/>
      <c r="AB186" s="37"/>
      <c r="AC186" s="37"/>
      <c r="AD186" s="37"/>
      <c r="AE186" s="37"/>
      <c r="AT186" s="16" t="s">
        <v>341</v>
      </c>
      <c r="AU186" s="16" t="s">
        <v>80</v>
      </c>
    </row>
    <row r="187" s="2" customFormat="1" ht="44.25" customHeight="1">
      <c r="A187" s="37"/>
      <c r="B187" s="38"/>
      <c r="C187" s="232" t="s">
        <v>493</v>
      </c>
      <c r="D187" s="232" t="s">
        <v>259</v>
      </c>
      <c r="E187" s="233" t="s">
        <v>1963</v>
      </c>
      <c r="F187" s="234" t="s">
        <v>1964</v>
      </c>
      <c r="G187" s="235" t="s">
        <v>206</v>
      </c>
      <c r="H187" s="236">
        <v>49.899999999999999</v>
      </c>
      <c r="I187" s="237"/>
      <c r="J187" s="238">
        <f>ROUND(I187*H187,2)</f>
        <v>0</v>
      </c>
      <c r="K187" s="234" t="s">
        <v>207</v>
      </c>
      <c r="L187" s="43"/>
      <c r="M187" s="239" t="s">
        <v>19</v>
      </c>
      <c r="N187" s="240" t="s">
        <v>42</v>
      </c>
      <c r="O187" s="83"/>
      <c r="P187" s="228">
        <f>O187*H187</f>
        <v>0</v>
      </c>
      <c r="Q187" s="228">
        <v>0</v>
      </c>
      <c r="R187" s="228">
        <f>Q187*H187</f>
        <v>0</v>
      </c>
      <c r="S187" s="228">
        <v>0</v>
      </c>
      <c r="T187" s="229">
        <f>S187*H187</f>
        <v>0</v>
      </c>
      <c r="U187" s="37"/>
      <c r="V187" s="37"/>
      <c r="W187" s="37"/>
      <c r="X187" s="37"/>
      <c r="Y187" s="37"/>
      <c r="Z187" s="37"/>
      <c r="AA187" s="37"/>
      <c r="AB187" s="37"/>
      <c r="AC187" s="37"/>
      <c r="AD187" s="37"/>
      <c r="AE187" s="37"/>
      <c r="AR187" s="230" t="s">
        <v>209</v>
      </c>
      <c r="AT187" s="230" t="s">
        <v>259</v>
      </c>
      <c r="AU187" s="230" t="s">
        <v>80</v>
      </c>
      <c r="AY187" s="16" t="s">
        <v>202</v>
      </c>
      <c r="BE187" s="231">
        <f>IF(N187="základní",J187,0)</f>
        <v>0</v>
      </c>
      <c r="BF187" s="231">
        <f>IF(N187="snížená",J187,0)</f>
        <v>0</v>
      </c>
      <c r="BG187" s="231">
        <f>IF(N187="zákl. přenesená",J187,0)</f>
        <v>0</v>
      </c>
      <c r="BH187" s="231">
        <f>IF(N187="sníž. přenesená",J187,0)</f>
        <v>0</v>
      </c>
      <c r="BI187" s="231">
        <f>IF(N187="nulová",J187,0)</f>
        <v>0</v>
      </c>
      <c r="BJ187" s="16" t="s">
        <v>78</v>
      </c>
      <c r="BK187" s="231">
        <f>ROUND(I187*H187,2)</f>
        <v>0</v>
      </c>
      <c r="BL187" s="16" t="s">
        <v>209</v>
      </c>
      <c r="BM187" s="230" t="s">
        <v>1965</v>
      </c>
    </row>
    <row r="188" s="2" customFormat="1">
      <c r="A188" s="37"/>
      <c r="B188" s="38"/>
      <c r="C188" s="39"/>
      <c r="D188" s="254" t="s">
        <v>1355</v>
      </c>
      <c r="E188" s="39"/>
      <c r="F188" s="255" t="s">
        <v>1966</v>
      </c>
      <c r="G188" s="39"/>
      <c r="H188" s="39"/>
      <c r="I188" s="146"/>
      <c r="J188" s="39"/>
      <c r="K188" s="39"/>
      <c r="L188" s="43"/>
      <c r="M188" s="256"/>
      <c r="N188" s="257"/>
      <c r="O188" s="83"/>
      <c r="P188" s="83"/>
      <c r="Q188" s="83"/>
      <c r="R188" s="83"/>
      <c r="S188" s="83"/>
      <c r="T188" s="84"/>
      <c r="U188" s="37"/>
      <c r="V188" s="37"/>
      <c r="W188" s="37"/>
      <c r="X188" s="37"/>
      <c r="Y188" s="37"/>
      <c r="Z188" s="37"/>
      <c r="AA188" s="37"/>
      <c r="AB188" s="37"/>
      <c r="AC188" s="37"/>
      <c r="AD188" s="37"/>
      <c r="AE188" s="37"/>
      <c r="AT188" s="16" t="s">
        <v>1355</v>
      </c>
      <c r="AU188" s="16" t="s">
        <v>80</v>
      </c>
    </row>
    <row r="189" s="2" customFormat="1">
      <c r="A189" s="37"/>
      <c r="B189" s="38"/>
      <c r="C189" s="39"/>
      <c r="D189" s="254" t="s">
        <v>341</v>
      </c>
      <c r="E189" s="39"/>
      <c r="F189" s="255" t="s">
        <v>1967</v>
      </c>
      <c r="G189" s="39"/>
      <c r="H189" s="39"/>
      <c r="I189" s="146"/>
      <c r="J189" s="39"/>
      <c r="K189" s="39"/>
      <c r="L189" s="43"/>
      <c r="M189" s="256"/>
      <c r="N189" s="257"/>
      <c r="O189" s="83"/>
      <c r="P189" s="83"/>
      <c r="Q189" s="83"/>
      <c r="R189" s="83"/>
      <c r="S189" s="83"/>
      <c r="T189" s="84"/>
      <c r="U189" s="37"/>
      <c r="V189" s="37"/>
      <c r="W189" s="37"/>
      <c r="X189" s="37"/>
      <c r="Y189" s="37"/>
      <c r="Z189" s="37"/>
      <c r="AA189" s="37"/>
      <c r="AB189" s="37"/>
      <c r="AC189" s="37"/>
      <c r="AD189" s="37"/>
      <c r="AE189" s="37"/>
      <c r="AT189" s="16" t="s">
        <v>341</v>
      </c>
      <c r="AU189" s="16" t="s">
        <v>80</v>
      </c>
    </row>
    <row r="190" s="2" customFormat="1" ht="21.75" customHeight="1">
      <c r="A190" s="37"/>
      <c r="B190" s="38"/>
      <c r="C190" s="232" t="s">
        <v>497</v>
      </c>
      <c r="D190" s="232" t="s">
        <v>259</v>
      </c>
      <c r="E190" s="233" t="s">
        <v>1968</v>
      </c>
      <c r="F190" s="234" t="s">
        <v>1969</v>
      </c>
      <c r="G190" s="235" t="s">
        <v>266</v>
      </c>
      <c r="H190" s="236">
        <v>1</v>
      </c>
      <c r="I190" s="237"/>
      <c r="J190" s="238">
        <f>ROUND(I190*H190,2)</f>
        <v>0</v>
      </c>
      <c r="K190" s="234" t="s">
        <v>207</v>
      </c>
      <c r="L190" s="43"/>
      <c r="M190" s="239" t="s">
        <v>19</v>
      </c>
      <c r="N190" s="240" t="s">
        <v>42</v>
      </c>
      <c r="O190" s="83"/>
      <c r="P190" s="228">
        <f>O190*H190</f>
        <v>0</v>
      </c>
      <c r="Q190" s="228">
        <v>0</v>
      </c>
      <c r="R190" s="228">
        <f>Q190*H190</f>
        <v>0</v>
      </c>
      <c r="S190" s="228">
        <v>0</v>
      </c>
      <c r="T190" s="229">
        <f>S190*H190</f>
        <v>0</v>
      </c>
      <c r="U190" s="37"/>
      <c r="V190" s="37"/>
      <c r="W190" s="37"/>
      <c r="X190" s="37"/>
      <c r="Y190" s="37"/>
      <c r="Z190" s="37"/>
      <c r="AA190" s="37"/>
      <c r="AB190" s="37"/>
      <c r="AC190" s="37"/>
      <c r="AD190" s="37"/>
      <c r="AE190" s="37"/>
      <c r="AR190" s="230" t="s">
        <v>209</v>
      </c>
      <c r="AT190" s="230" t="s">
        <v>259</v>
      </c>
      <c r="AU190" s="230" t="s">
        <v>80</v>
      </c>
      <c r="AY190" s="16" t="s">
        <v>202</v>
      </c>
      <c r="BE190" s="231">
        <f>IF(N190="základní",J190,0)</f>
        <v>0</v>
      </c>
      <c r="BF190" s="231">
        <f>IF(N190="snížená",J190,0)</f>
        <v>0</v>
      </c>
      <c r="BG190" s="231">
        <f>IF(N190="zákl. přenesená",J190,0)</f>
        <v>0</v>
      </c>
      <c r="BH190" s="231">
        <f>IF(N190="sníž. přenesená",J190,0)</f>
        <v>0</v>
      </c>
      <c r="BI190" s="231">
        <f>IF(N190="nulová",J190,0)</f>
        <v>0</v>
      </c>
      <c r="BJ190" s="16" t="s">
        <v>78</v>
      </c>
      <c r="BK190" s="231">
        <f>ROUND(I190*H190,2)</f>
        <v>0</v>
      </c>
      <c r="BL190" s="16" t="s">
        <v>209</v>
      </c>
      <c r="BM190" s="230" t="s">
        <v>1970</v>
      </c>
    </row>
    <row r="191" s="2" customFormat="1">
      <c r="A191" s="37"/>
      <c r="B191" s="38"/>
      <c r="C191" s="39"/>
      <c r="D191" s="254" t="s">
        <v>1355</v>
      </c>
      <c r="E191" s="39"/>
      <c r="F191" s="255" t="s">
        <v>1971</v>
      </c>
      <c r="G191" s="39"/>
      <c r="H191" s="39"/>
      <c r="I191" s="146"/>
      <c r="J191" s="39"/>
      <c r="K191" s="39"/>
      <c r="L191" s="43"/>
      <c r="M191" s="256"/>
      <c r="N191" s="257"/>
      <c r="O191" s="83"/>
      <c r="P191" s="83"/>
      <c r="Q191" s="83"/>
      <c r="R191" s="83"/>
      <c r="S191" s="83"/>
      <c r="T191" s="84"/>
      <c r="U191" s="37"/>
      <c r="V191" s="37"/>
      <c r="W191" s="37"/>
      <c r="X191" s="37"/>
      <c r="Y191" s="37"/>
      <c r="Z191" s="37"/>
      <c r="AA191" s="37"/>
      <c r="AB191" s="37"/>
      <c r="AC191" s="37"/>
      <c r="AD191" s="37"/>
      <c r="AE191" s="37"/>
      <c r="AT191" s="16" t="s">
        <v>1355</v>
      </c>
      <c r="AU191" s="16" t="s">
        <v>80</v>
      </c>
    </row>
    <row r="192" s="2" customFormat="1" ht="44.25" customHeight="1">
      <c r="A192" s="37"/>
      <c r="B192" s="38"/>
      <c r="C192" s="232" t="s">
        <v>501</v>
      </c>
      <c r="D192" s="232" t="s">
        <v>259</v>
      </c>
      <c r="E192" s="233" t="s">
        <v>1972</v>
      </c>
      <c r="F192" s="234" t="s">
        <v>1973</v>
      </c>
      <c r="G192" s="235" t="s">
        <v>1974</v>
      </c>
      <c r="H192" s="236">
        <v>28</v>
      </c>
      <c r="I192" s="237"/>
      <c r="J192" s="238">
        <f>ROUND(I192*H192,2)</f>
        <v>0</v>
      </c>
      <c r="K192" s="234" t="s">
        <v>207</v>
      </c>
      <c r="L192" s="43"/>
      <c r="M192" s="239" t="s">
        <v>19</v>
      </c>
      <c r="N192" s="240" t="s">
        <v>42</v>
      </c>
      <c r="O192" s="83"/>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209</v>
      </c>
      <c r="AT192" s="230" t="s">
        <v>259</v>
      </c>
      <c r="AU192" s="230" t="s">
        <v>80</v>
      </c>
      <c r="AY192" s="16" t="s">
        <v>202</v>
      </c>
      <c r="BE192" s="231">
        <f>IF(N192="základní",J192,0)</f>
        <v>0</v>
      </c>
      <c r="BF192" s="231">
        <f>IF(N192="snížená",J192,0)</f>
        <v>0</v>
      </c>
      <c r="BG192" s="231">
        <f>IF(N192="zákl. přenesená",J192,0)</f>
        <v>0</v>
      </c>
      <c r="BH192" s="231">
        <f>IF(N192="sníž. přenesená",J192,0)</f>
        <v>0</v>
      </c>
      <c r="BI192" s="231">
        <f>IF(N192="nulová",J192,0)</f>
        <v>0</v>
      </c>
      <c r="BJ192" s="16" t="s">
        <v>78</v>
      </c>
      <c r="BK192" s="231">
        <f>ROUND(I192*H192,2)</f>
        <v>0</v>
      </c>
      <c r="BL192" s="16" t="s">
        <v>209</v>
      </c>
      <c r="BM192" s="230" t="s">
        <v>1975</v>
      </c>
    </row>
    <row r="193" s="2" customFormat="1">
      <c r="A193" s="37"/>
      <c r="B193" s="38"/>
      <c r="C193" s="39"/>
      <c r="D193" s="254" t="s">
        <v>1355</v>
      </c>
      <c r="E193" s="39"/>
      <c r="F193" s="255" t="s">
        <v>1976</v>
      </c>
      <c r="G193" s="39"/>
      <c r="H193" s="39"/>
      <c r="I193" s="146"/>
      <c r="J193" s="39"/>
      <c r="K193" s="39"/>
      <c r="L193" s="43"/>
      <c r="M193" s="256"/>
      <c r="N193" s="257"/>
      <c r="O193" s="83"/>
      <c r="P193" s="83"/>
      <c r="Q193" s="83"/>
      <c r="R193" s="83"/>
      <c r="S193" s="83"/>
      <c r="T193" s="84"/>
      <c r="U193" s="37"/>
      <c r="V193" s="37"/>
      <c r="W193" s="37"/>
      <c r="X193" s="37"/>
      <c r="Y193" s="37"/>
      <c r="Z193" s="37"/>
      <c r="AA193" s="37"/>
      <c r="AB193" s="37"/>
      <c r="AC193" s="37"/>
      <c r="AD193" s="37"/>
      <c r="AE193" s="37"/>
      <c r="AT193" s="16" t="s">
        <v>1355</v>
      </c>
      <c r="AU193" s="16" t="s">
        <v>80</v>
      </c>
    </row>
    <row r="194" s="13" customFormat="1">
      <c r="A194" s="13"/>
      <c r="B194" s="264"/>
      <c r="C194" s="265"/>
      <c r="D194" s="254" t="s">
        <v>1417</v>
      </c>
      <c r="E194" s="266" t="s">
        <v>19</v>
      </c>
      <c r="F194" s="267" t="s">
        <v>1977</v>
      </c>
      <c r="G194" s="265"/>
      <c r="H194" s="268">
        <v>28</v>
      </c>
      <c r="I194" s="269"/>
      <c r="J194" s="265"/>
      <c r="K194" s="265"/>
      <c r="L194" s="270"/>
      <c r="M194" s="271"/>
      <c r="N194" s="272"/>
      <c r="O194" s="272"/>
      <c r="P194" s="272"/>
      <c r="Q194" s="272"/>
      <c r="R194" s="272"/>
      <c r="S194" s="272"/>
      <c r="T194" s="273"/>
      <c r="U194" s="13"/>
      <c r="V194" s="13"/>
      <c r="W194" s="13"/>
      <c r="X194" s="13"/>
      <c r="Y194" s="13"/>
      <c r="Z194" s="13"/>
      <c r="AA194" s="13"/>
      <c r="AB194" s="13"/>
      <c r="AC194" s="13"/>
      <c r="AD194" s="13"/>
      <c r="AE194" s="13"/>
      <c r="AT194" s="274" t="s">
        <v>1417</v>
      </c>
      <c r="AU194" s="274" t="s">
        <v>80</v>
      </c>
      <c r="AV194" s="13" t="s">
        <v>80</v>
      </c>
      <c r="AW194" s="13" t="s">
        <v>33</v>
      </c>
      <c r="AX194" s="13" t="s">
        <v>78</v>
      </c>
      <c r="AY194" s="274" t="s">
        <v>202</v>
      </c>
    </row>
    <row r="195" s="2" customFormat="1" ht="44.25" customHeight="1">
      <c r="A195" s="37"/>
      <c r="B195" s="38"/>
      <c r="C195" s="232" t="s">
        <v>505</v>
      </c>
      <c r="D195" s="232" t="s">
        <v>259</v>
      </c>
      <c r="E195" s="233" t="s">
        <v>1978</v>
      </c>
      <c r="F195" s="234" t="s">
        <v>1979</v>
      </c>
      <c r="G195" s="235" t="s">
        <v>1974</v>
      </c>
      <c r="H195" s="236">
        <v>6</v>
      </c>
      <c r="I195" s="237"/>
      <c r="J195" s="238">
        <f>ROUND(I195*H195,2)</f>
        <v>0</v>
      </c>
      <c r="K195" s="234" t="s">
        <v>207</v>
      </c>
      <c r="L195" s="43"/>
      <c r="M195" s="239" t="s">
        <v>19</v>
      </c>
      <c r="N195" s="240" t="s">
        <v>42</v>
      </c>
      <c r="O195" s="83"/>
      <c r="P195" s="228">
        <f>O195*H195</f>
        <v>0</v>
      </c>
      <c r="Q195" s="228">
        <v>0</v>
      </c>
      <c r="R195" s="228">
        <f>Q195*H195</f>
        <v>0</v>
      </c>
      <c r="S195" s="228">
        <v>0</v>
      </c>
      <c r="T195" s="229">
        <f>S195*H195</f>
        <v>0</v>
      </c>
      <c r="U195" s="37"/>
      <c r="V195" s="37"/>
      <c r="W195" s="37"/>
      <c r="X195" s="37"/>
      <c r="Y195" s="37"/>
      <c r="Z195" s="37"/>
      <c r="AA195" s="37"/>
      <c r="AB195" s="37"/>
      <c r="AC195" s="37"/>
      <c r="AD195" s="37"/>
      <c r="AE195" s="37"/>
      <c r="AR195" s="230" t="s">
        <v>209</v>
      </c>
      <c r="AT195" s="230" t="s">
        <v>259</v>
      </c>
      <c r="AU195" s="230" t="s">
        <v>80</v>
      </c>
      <c r="AY195" s="16" t="s">
        <v>202</v>
      </c>
      <c r="BE195" s="231">
        <f>IF(N195="základní",J195,0)</f>
        <v>0</v>
      </c>
      <c r="BF195" s="231">
        <f>IF(N195="snížená",J195,0)</f>
        <v>0</v>
      </c>
      <c r="BG195" s="231">
        <f>IF(N195="zákl. přenesená",J195,0)</f>
        <v>0</v>
      </c>
      <c r="BH195" s="231">
        <f>IF(N195="sníž. přenesená",J195,0)</f>
        <v>0</v>
      </c>
      <c r="BI195" s="231">
        <f>IF(N195="nulová",J195,0)</f>
        <v>0</v>
      </c>
      <c r="BJ195" s="16" t="s">
        <v>78</v>
      </c>
      <c r="BK195" s="231">
        <f>ROUND(I195*H195,2)</f>
        <v>0</v>
      </c>
      <c r="BL195" s="16" t="s">
        <v>209</v>
      </c>
      <c r="BM195" s="230" t="s">
        <v>1980</v>
      </c>
    </row>
    <row r="196" s="2" customFormat="1">
      <c r="A196" s="37"/>
      <c r="B196" s="38"/>
      <c r="C196" s="39"/>
      <c r="D196" s="254" t="s">
        <v>1355</v>
      </c>
      <c r="E196" s="39"/>
      <c r="F196" s="255" t="s">
        <v>1981</v>
      </c>
      <c r="G196" s="39"/>
      <c r="H196" s="39"/>
      <c r="I196" s="146"/>
      <c r="J196" s="39"/>
      <c r="K196" s="39"/>
      <c r="L196" s="43"/>
      <c r="M196" s="256"/>
      <c r="N196" s="257"/>
      <c r="O196" s="83"/>
      <c r="P196" s="83"/>
      <c r="Q196" s="83"/>
      <c r="R196" s="83"/>
      <c r="S196" s="83"/>
      <c r="T196" s="84"/>
      <c r="U196" s="37"/>
      <c r="V196" s="37"/>
      <c r="W196" s="37"/>
      <c r="X196" s="37"/>
      <c r="Y196" s="37"/>
      <c r="Z196" s="37"/>
      <c r="AA196" s="37"/>
      <c r="AB196" s="37"/>
      <c r="AC196" s="37"/>
      <c r="AD196" s="37"/>
      <c r="AE196" s="37"/>
      <c r="AT196" s="16" t="s">
        <v>1355</v>
      </c>
      <c r="AU196" s="16" t="s">
        <v>80</v>
      </c>
    </row>
    <row r="197" s="2" customFormat="1" ht="44.25" customHeight="1">
      <c r="A197" s="37"/>
      <c r="B197" s="38"/>
      <c r="C197" s="232" t="s">
        <v>509</v>
      </c>
      <c r="D197" s="232" t="s">
        <v>259</v>
      </c>
      <c r="E197" s="233" t="s">
        <v>1982</v>
      </c>
      <c r="F197" s="234" t="s">
        <v>1983</v>
      </c>
      <c r="G197" s="235" t="s">
        <v>206</v>
      </c>
      <c r="H197" s="236">
        <v>490</v>
      </c>
      <c r="I197" s="237"/>
      <c r="J197" s="238">
        <f>ROUND(I197*H197,2)</f>
        <v>0</v>
      </c>
      <c r="K197" s="234" t="s">
        <v>207</v>
      </c>
      <c r="L197" s="43"/>
      <c r="M197" s="239" t="s">
        <v>19</v>
      </c>
      <c r="N197" s="240" t="s">
        <v>42</v>
      </c>
      <c r="O197" s="83"/>
      <c r="P197" s="228">
        <f>O197*H197</f>
        <v>0</v>
      </c>
      <c r="Q197" s="228">
        <v>0</v>
      </c>
      <c r="R197" s="228">
        <f>Q197*H197</f>
        <v>0</v>
      </c>
      <c r="S197" s="228">
        <v>0</v>
      </c>
      <c r="T197" s="229">
        <f>S197*H197</f>
        <v>0</v>
      </c>
      <c r="U197" s="37"/>
      <c r="V197" s="37"/>
      <c r="W197" s="37"/>
      <c r="X197" s="37"/>
      <c r="Y197" s="37"/>
      <c r="Z197" s="37"/>
      <c r="AA197" s="37"/>
      <c r="AB197" s="37"/>
      <c r="AC197" s="37"/>
      <c r="AD197" s="37"/>
      <c r="AE197" s="37"/>
      <c r="AR197" s="230" t="s">
        <v>209</v>
      </c>
      <c r="AT197" s="230" t="s">
        <v>259</v>
      </c>
      <c r="AU197" s="230" t="s">
        <v>80</v>
      </c>
      <c r="AY197" s="16" t="s">
        <v>202</v>
      </c>
      <c r="BE197" s="231">
        <f>IF(N197="základní",J197,0)</f>
        <v>0</v>
      </c>
      <c r="BF197" s="231">
        <f>IF(N197="snížená",J197,0)</f>
        <v>0</v>
      </c>
      <c r="BG197" s="231">
        <f>IF(N197="zákl. přenesená",J197,0)</f>
        <v>0</v>
      </c>
      <c r="BH197" s="231">
        <f>IF(N197="sníž. přenesená",J197,0)</f>
        <v>0</v>
      </c>
      <c r="BI197" s="231">
        <f>IF(N197="nulová",J197,0)</f>
        <v>0</v>
      </c>
      <c r="BJ197" s="16" t="s">
        <v>78</v>
      </c>
      <c r="BK197" s="231">
        <f>ROUND(I197*H197,2)</f>
        <v>0</v>
      </c>
      <c r="BL197" s="16" t="s">
        <v>209</v>
      </c>
      <c r="BM197" s="230" t="s">
        <v>1984</v>
      </c>
    </row>
    <row r="198" s="2" customFormat="1">
      <c r="A198" s="37"/>
      <c r="B198" s="38"/>
      <c r="C198" s="39"/>
      <c r="D198" s="254" t="s">
        <v>1355</v>
      </c>
      <c r="E198" s="39"/>
      <c r="F198" s="255" t="s">
        <v>1985</v>
      </c>
      <c r="G198" s="39"/>
      <c r="H198" s="39"/>
      <c r="I198" s="146"/>
      <c r="J198" s="39"/>
      <c r="K198" s="39"/>
      <c r="L198" s="43"/>
      <c r="M198" s="256"/>
      <c r="N198" s="257"/>
      <c r="O198" s="83"/>
      <c r="P198" s="83"/>
      <c r="Q198" s="83"/>
      <c r="R198" s="83"/>
      <c r="S198" s="83"/>
      <c r="T198" s="84"/>
      <c r="U198" s="37"/>
      <c r="V198" s="37"/>
      <c r="W198" s="37"/>
      <c r="X198" s="37"/>
      <c r="Y198" s="37"/>
      <c r="Z198" s="37"/>
      <c r="AA198" s="37"/>
      <c r="AB198" s="37"/>
      <c r="AC198" s="37"/>
      <c r="AD198" s="37"/>
      <c r="AE198" s="37"/>
      <c r="AT198" s="16" t="s">
        <v>1355</v>
      </c>
      <c r="AU198" s="16" t="s">
        <v>80</v>
      </c>
    </row>
    <row r="199" s="13" customFormat="1">
      <c r="A199" s="13"/>
      <c r="B199" s="264"/>
      <c r="C199" s="265"/>
      <c r="D199" s="254" t="s">
        <v>1417</v>
      </c>
      <c r="E199" s="266" t="s">
        <v>19</v>
      </c>
      <c r="F199" s="267" t="s">
        <v>1986</v>
      </c>
      <c r="G199" s="265"/>
      <c r="H199" s="268">
        <v>490</v>
      </c>
      <c r="I199" s="269"/>
      <c r="J199" s="265"/>
      <c r="K199" s="265"/>
      <c r="L199" s="270"/>
      <c r="M199" s="271"/>
      <c r="N199" s="272"/>
      <c r="O199" s="272"/>
      <c r="P199" s="272"/>
      <c r="Q199" s="272"/>
      <c r="R199" s="272"/>
      <c r="S199" s="272"/>
      <c r="T199" s="273"/>
      <c r="U199" s="13"/>
      <c r="V199" s="13"/>
      <c r="W199" s="13"/>
      <c r="X199" s="13"/>
      <c r="Y199" s="13"/>
      <c r="Z199" s="13"/>
      <c r="AA199" s="13"/>
      <c r="AB199" s="13"/>
      <c r="AC199" s="13"/>
      <c r="AD199" s="13"/>
      <c r="AE199" s="13"/>
      <c r="AT199" s="274" t="s">
        <v>1417</v>
      </c>
      <c r="AU199" s="274" t="s">
        <v>80</v>
      </c>
      <c r="AV199" s="13" t="s">
        <v>80</v>
      </c>
      <c r="AW199" s="13" t="s">
        <v>33</v>
      </c>
      <c r="AX199" s="13" t="s">
        <v>78</v>
      </c>
      <c r="AY199" s="274" t="s">
        <v>202</v>
      </c>
    </row>
    <row r="200" s="2" customFormat="1" ht="44.25" customHeight="1">
      <c r="A200" s="37"/>
      <c r="B200" s="38"/>
      <c r="C200" s="232" t="s">
        <v>513</v>
      </c>
      <c r="D200" s="232" t="s">
        <v>259</v>
      </c>
      <c r="E200" s="233" t="s">
        <v>1987</v>
      </c>
      <c r="F200" s="234" t="s">
        <v>1988</v>
      </c>
      <c r="G200" s="235" t="s">
        <v>206</v>
      </c>
      <c r="H200" s="236">
        <v>490</v>
      </c>
      <c r="I200" s="237"/>
      <c r="J200" s="238">
        <f>ROUND(I200*H200,2)</f>
        <v>0</v>
      </c>
      <c r="K200" s="234" t="s">
        <v>207</v>
      </c>
      <c r="L200" s="43"/>
      <c r="M200" s="239" t="s">
        <v>19</v>
      </c>
      <c r="N200" s="240" t="s">
        <v>42</v>
      </c>
      <c r="O200" s="83"/>
      <c r="P200" s="228">
        <f>O200*H200</f>
        <v>0</v>
      </c>
      <c r="Q200" s="228">
        <v>0</v>
      </c>
      <c r="R200" s="228">
        <f>Q200*H200</f>
        <v>0</v>
      </c>
      <c r="S200" s="228">
        <v>0</v>
      </c>
      <c r="T200" s="229">
        <f>S200*H200</f>
        <v>0</v>
      </c>
      <c r="U200" s="37"/>
      <c r="V200" s="37"/>
      <c r="W200" s="37"/>
      <c r="X200" s="37"/>
      <c r="Y200" s="37"/>
      <c r="Z200" s="37"/>
      <c r="AA200" s="37"/>
      <c r="AB200" s="37"/>
      <c r="AC200" s="37"/>
      <c r="AD200" s="37"/>
      <c r="AE200" s="37"/>
      <c r="AR200" s="230" t="s">
        <v>209</v>
      </c>
      <c r="AT200" s="230" t="s">
        <v>259</v>
      </c>
      <c r="AU200" s="230" t="s">
        <v>80</v>
      </c>
      <c r="AY200" s="16" t="s">
        <v>202</v>
      </c>
      <c r="BE200" s="231">
        <f>IF(N200="základní",J200,0)</f>
        <v>0</v>
      </c>
      <c r="BF200" s="231">
        <f>IF(N200="snížená",J200,0)</f>
        <v>0</v>
      </c>
      <c r="BG200" s="231">
        <f>IF(N200="zákl. přenesená",J200,0)</f>
        <v>0</v>
      </c>
      <c r="BH200" s="231">
        <f>IF(N200="sníž. přenesená",J200,0)</f>
        <v>0</v>
      </c>
      <c r="BI200" s="231">
        <f>IF(N200="nulová",J200,0)</f>
        <v>0</v>
      </c>
      <c r="BJ200" s="16" t="s">
        <v>78</v>
      </c>
      <c r="BK200" s="231">
        <f>ROUND(I200*H200,2)</f>
        <v>0</v>
      </c>
      <c r="BL200" s="16" t="s">
        <v>209</v>
      </c>
      <c r="BM200" s="230" t="s">
        <v>1989</v>
      </c>
    </row>
    <row r="201" s="2" customFormat="1">
      <c r="A201" s="37"/>
      <c r="B201" s="38"/>
      <c r="C201" s="39"/>
      <c r="D201" s="254" t="s">
        <v>1355</v>
      </c>
      <c r="E201" s="39"/>
      <c r="F201" s="255" t="s">
        <v>1985</v>
      </c>
      <c r="G201" s="39"/>
      <c r="H201" s="39"/>
      <c r="I201" s="146"/>
      <c r="J201" s="39"/>
      <c r="K201" s="39"/>
      <c r="L201" s="43"/>
      <c r="M201" s="256"/>
      <c r="N201" s="257"/>
      <c r="O201" s="83"/>
      <c r="P201" s="83"/>
      <c r="Q201" s="83"/>
      <c r="R201" s="83"/>
      <c r="S201" s="83"/>
      <c r="T201" s="84"/>
      <c r="U201" s="37"/>
      <c r="V201" s="37"/>
      <c r="W201" s="37"/>
      <c r="X201" s="37"/>
      <c r="Y201" s="37"/>
      <c r="Z201" s="37"/>
      <c r="AA201" s="37"/>
      <c r="AB201" s="37"/>
      <c r="AC201" s="37"/>
      <c r="AD201" s="37"/>
      <c r="AE201" s="37"/>
      <c r="AT201" s="16" t="s">
        <v>1355</v>
      </c>
      <c r="AU201" s="16" t="s">
        <v>80</v>
      </c>
    </row>
    <row r="202" s="13" customFormat="1">
      <c r="A202" s="13"/>
      <c r="B202" s="264"/>
      <c r="C202" s="265"/>
      <c r="D202" s="254" t="s">
        <v>1417</v>
      </c>
      <c r="E202" s="266" t="s">
        <v>19</v>
      </c>
      <c r="F202" s="267" t="s">
        <v>1986</v>
      </c>
      <c r="G202" s="265"/>
      <c r="H202" s="268">
        <v>490</v>
      </c>
      <c r="I202" s="269"/>
      <c r="J202" s="265"/>
      <c r="K202" s="265"/>
      <c r="L202" s="270"/>
      <c r="M202" s="271"/>
      <c r="N202" s="272"/>
      <c r="O202" s="272"/>
      <c r="P202" s="272"/>
      <c r="Q202" s="272"/>
      <c r="R202" s="272"/>
      <c r="S202" s="272"/>
      <c r="T202" s="273"/>
      <c r="U202" s="13"/>
      <c r="V202" s="13"/>
      <c r="W202" s="13"/>
      <c r="X202" s="13"/>
      <c r="Y202" s="13"/>
      <c r="Z202" s="13"/>
      <c r="AA202" s="13"/>
      <c r="AB202" s="13"/>
      <c r="AC202" s="13"/>
      <c r="AD202" s="13"/>
      <c r="AE202" s="13"/>
      <c r="AT202" s="274" t="s">
        <v>1417</v>
      </c>
      <c r="AU202" s="274" t="s">
        <v>80</v>
      </c>
      <c r="AV202" s="13" t="s">
        <v>80</v>
      </c>
      <c r="AW202" s="13" t="s">
        <v>33</v>
      </c>
      <c r="AX202" s="13" t="s">
        <v>78</v>
      </c>
      <c r="AY202" s="274" t="s">
        <v>202</v>
      </c>
    </row>
    <row r="203" s="2" customFormat="1" ht="33" customHeight="1">
      <c r="A203" s="37"/>
      <c r="B203" s="38"/>
      <c r="C203" s="232" t="s">
        <v>517</v>
      </c>
      <c r="D203" s="232" t="s">
        <v>259</v>
      </c>
      <c r="E203" s="233" t="s">
        <v>1990</v>
      </c>
      <c r="F203" s="234" t="s">
        <v>1991</v>
      </c>
      <c r="G203" s="235" t="s">
        <v>266</v>
      </c>
      <c r="H203" s="236">
        <v>1</v>
      </c>
      <c r="I203" s="237"/>
      <c r="J203" s="238">
        <f>ROUND(I203*H203,2)</f>
        <v>0</v>
      </c>
      <c r="K203" s="234" t="s">
        <v>207</v>
      </c>
      <c r="L203" s="43"/>
      <c r="M203" s="239" t="s">
        <v>19</v>
      </c>
      <c r="N203" s="240" t="s">
        <v>42</v>
      </c>
      <c r="O203" s="83"/>
      <c r="P203" s="228">
        <f>O203*H203</f>
        <v>0</v>
      </c>
      <c r="Q203" s="228">
        <v>0</v>
      </c>
      <c r="R203" s="228">
        <f>Q203*H203</f>
        <v>0</v>
      </c>
      <c r="S203" s="228">
        <v>0</v>
      </c>
      <c r="T203" s="229">
        <f>S203*H203</f>
        <v>0</v>
      </c>
      <c r="U203" s="37"/>
      <c r="V203" s="37"/>
      <c r="W203" s="37"/>
      <c r="X203" s="37"/>
      <c r="Y203" s="37"/>
      <c r="Z203" s="37"/>
      <c r="AA203" s="37"/>
      <c r="AB203" s="37"/>
      <c r="AC203" s="37"/>
      <c r="AD203" s="37"/>
      <c r="AE203" s="37"/>
      <c r="AR203" s="230" t="s">
        <v>209</v>
      </c>
      <c r="AT203" s="230" t="s">
        <v>259</v>
      </c>
      <c r="AU203" s="230" t="s">
        <v>80</v>
      </c>
      <c r="AY203" s="16" t="s">
        <v>202</v>
      </c>
      <c r="BE203" s="231">
        <f>IF(N203="základní",J203,0)</f>
        <v>0</v>
      </c>
      <c r="BF203" s="231">
        <f>IF(N203="snížená",J203,0)</f>
        <v>0</v>
      </c>
      <c r="BG203" s="231">
        <f>IF(N203="zákl. přenesená",J203,0)</f>
        <v>0</v>
      </c>
      <c r="BH203" s="231">
        <f>IF(N203="sníž. přenesená",J203,0)</f>
        <v>0</v>
      </c>
      <c r="BI203" s="231">
        <f>IF(N203="nulová",J203,0)</f>
        <v>0</v>
      </c>
      <c r="BJ203" s="16" t="s">
        <v>78</v>
      </c>
      <c r="BK203" s="231">
        <f>ROUND(I203*H203,2)</f>
        <v>0</v>
      </c>
      <c r="BL203" s="16" t="s">
        <v>209</v>
      </c>
      <c r="BM203" s="230" t="s">
        <v>1992</v>
      </c>
    </row>
    <row r="204" s="2" customFormat="1">
      <c r="A204" s="37"/>
      <c r="B204" s="38"/>
      <c r="C204" s="39"/>
      <c r="D204" s="254" t="s">
        <v>1355</v>
      </c>
      <c r="E204" s="39"/>
      <c r="F204" s="255" t="s">
        <v>1993</v>
      </c>
      <c r="G204" s="39"/>
      <c r="H204" s="39"/>
      <c r="I204" s="146"/>
      <c r="J204" s="39"/>
      <c r="K204" s="39"/>
      <c r="L204" s="43"/>
      <c r="M204" s="256"/>
      <c r="N204" s="257"/>
      <c r="O204" s="83"/>
      <c r="P204" s="83"/>
      <c r="Q204" s="83"/>
      <c r="R204" s="83"/>
      <c r="S204" s="83"/>
      <c r="T204" s="84"/>
      <c r="U204" s="37"/>
      <c r="V204" s="37"/>
      <c r="W204" s="37"/>
      <c r="X204" s="37"/>
      <c r="Y204" s="37"/>
      <c r="Z204" s="37"/>
      <c r="AA204" s="37"/>
      <c r="AB204" s="37"/>
      <c r="AC204" s="37"/>
      <c r="AD204" s="37"/>
      <c r="AE204" s="37"/>
      <c r="AT204" s="16" t="s">
        <v>1355</v>
      </c>
      <c r="AU204" s="16" t="s">
        <v>80</v>
      </c>
    </row>
    <row r="205" s="2" customFormat="1" ht="33" customHeight="1">
      <c r="A205" s="37"/>
      <c r="B205" s="38"/>
      <c r="C205" s="232" t="s">
        <v>521</v>
      </c>
      <c r="D205" s="232" t="s">
        <v>259</v>
      </c>
      <c r="E205" s="233" t="s">
        <v>1994</v>
      </c>
      <c r="F205" s="234" t="s">
        <v>1995</v>
      </c>
      <c r="G205" s="235" t="s">
        <v>266</v>
      </c>
      <c r="H205" s="236">
        <v>5</v>
      </c>
      <c r="I205" s="237"/>
      <c r="J205" s="238">
        <f>ROUND(I205*H205,2)</f>
        <v>0</v>
      </c>
      <c r="K205" s="234" t="s">
        <v>207</v>
      </c>
      <c r="L205" s="43"/>
      <c r="M205" s="239" t="s">
        <v>19</v>
      </c>
      <c r="N205" s="240" t="s">
        <v>42</v>
      </c>
      <c r="O205" s="83"/>
      <c r="P205" s="228">
        <f>O205*H205</f>
        <v>0</v>
      </c>
      <c r="Q205" s="228">
        <v>0</v>
      </c>
      <c r="R205" s="228">
        <f>Q205*H205</f>
        <v>0</v>
      </c>
      <c r="S205" s="228">
        <v>0</v>
      </c>
      <c r="T205" s="229">
        <f>S205*H205</f>
        <v>0</v>
      </c>
      <c r="U205" s="37"/>
      <c r="V205" s="37"/>
      <c r="W205" s="37"/>
      <c r="X205" s="37"/>
      <c r="Y205" s="37"/>
      <c r="Z205" s="37"/>
      <c r="AA205" s="37"/>
      <c r="AB205" s="37"/>
      <c r="AC205" s="37"/>
      <c r="AD205" s="37"/>
      <c r="AE205" s="37"/>
      <c r="AR205" s="230" t="s">
        <v>209</v>
      </c>
      <c r="AT205" s="230" t="s">
        <v>259</v>
      </c>
      <c r="AU205" s="230" t="s">
        <v>80</v>
      </c>
      <c r="AY205" s="16" t="s">
        <v>202</v>
      </c>
      <c r="BE205" s="231">
        <f>IF(N205="základní",J205,0)</f>
        <v>0</v>
      </c>
      <c r="BF205" s="231">
        <f>IF(N205="snížená",J205,0)</f>
        <v>0</v>
      </c>
      <c r="BG205" s="231">
        <f>IF(N205="zákl. přenesená",J205,0)</f>
        <v>0</v>
      </c>
      <c r="BH205" s="231">
        <f>IF(N205="sníž. přenesená",J205,0)</f>
        <v>0</v>
      </c>
      <c r="BI205" s="231">
        <f>IF(N205="nulová",J205,0)</f>
        <v>0</v>
      </c>
      <c r="BJ205" s="16" t="s">
        <v>78</v>
      </c>
      <c r="BK205" s="231">
        <f>ROUND(I205*H205,2)</f>
        <v>0</v>
      </c>
      <c r="BL205" s="16" t="s">
        <v>209</v>
      </c>
      <c r="BM205" s="230" t="s">
        <v>1996</v>
      </c>
    </row>
    <row r="206" s="2" customFormat="1">
      <c r="A206" s="37"/>
      <c r="B206" s="38"/>
      <c r="C206" s="39"/>
      <c r="D206" s="254" t="s">
        <v>1355</v>
      </c>
      <c r="E206" s="39"/>
      <c r="F206" s="255" t="s">
        <v>1997</v>
      </c>
      <c r="G206" s="39"/>
      <c r="H206" s="39"/>
      <c r="I206" s="146"/>
      <c r="J206" s="39"/>
      <c r="K206" s="39"/>
      <c r="L206" s="43"/>
      <c r="M206" s="256"/>
      <c r="N206" s="257"/>
      <c r="O206" s="83"/>
      <c r="P206" s="83"/>
      <c r="Q206" s="83"/>
      <c r="R206" s="83"/>
      <c r="S206" s="83"/>
      <c r="T206" s="84"/>
      <c r="U206" s="37"/>
      <c r="V206" s="37"/>
      <c r="W206" s="37"/>
      <c r="X206" s="37"/>
      <c r="Y206" s="37"/>
      <c r="Z206" s="37"/>
      <c r="AA206" s="37"/>
      <c r="AB206" s="37"/>
      <c r="AC206" s="37"/>
      <c r="AD206" s="37"/>
      <c r="AE206" s="37"/>
      <c r="AT206" s="16" t="s">
        <v>1355</v>
      </c>
      <c r="AU206" s="16" t="s">
        <v>80</v>
      </c>
    </row>
    <row r="207" s="2" customFormat="1" ht="21.75" customHeight="1">
      <c r="A207" s="37"/>
      <c r="B207" s="38"/>
      <c r="C207" s="232" t="s">
        <v>525</v>
      </c>
      <c r="D207" s="232" t="s">
        <v>259</v>
      </c>
      <c r="E207" s="233" t="s">
        <v>1998</v>
      </c>
      <c r="F207" s="234" t="s">
        <v>1999</v>
      </c>
      <c r="G207" s="235" t="s">
        <v>1595</v>
      </c>
      <c r="H207" s="236">
        <v>832</v>
      </c>
      <c r="I207" s="237"/>
      <c r="J207" s="238">
        <f>ROUND(I207*H207,2)</f>
        <v>0</v>
      </c>
      <c r="K207" s="234" t="s">
        <v>207</v>
      </c>
      <c r="L207" s="43"/>
      <c r="M207" s="239" t="s">
        <v>19</v>
      </c>
      <c r="N207" s="240" t="s">
        <v>42</v>
      </c>
      <c r="O207" s="83"/>
      <c r="P207" s="228">
        <f>O207*H207</f>
        <v>0</v>
      </c>
      <c r="Q207" s="228">
        <v>0</v>
      </c>
      <c r="R207" s="228">
        <f>Q207*H207</f>
        <v>0</v>
      </c>
      <c r="S207" s="228">
        <v>0</v>
      </c>
      <c r="T207" s="229">
        <f>S207*H207</f>
        <v>0</v>
      </c>
      <c r="U207" s="37"/>
      <c r="V207" s="37"/>
      <c r="W207" s="37"/>
      <c r="X207" s="37"/>
      <c r="Y207" s="37"/>
      <c r="Z207" s="37"/>
      <c r="AA207" s="37"/>
      <c r="AB207" s="37"/>
      <c r="AC207" s="37"/>
      <c r="AD207" s="37"/>
      <c r="AE207" s="37"/>
      <c r="AR207" s="230" t="s">
        <v>209</v>
      </c>
      <c r="AT207" s="230" t="s">
        <v>259</v>
      </c>
      <c r="AU207" s="230" t="s">
        <v>80</v>
      </c>
      <c r="AY207" s="16" t="s">
        <v>202</v>
      </c>
      <c r="BE207" s="231">
        <f>IF(N207="základní",J207,0)</f>
        <v>0</v>
      </c>
      <c r="BF207" s="231">
        <f>IF(N207="snížená",J207,0)</f>
        <v>0</v>
      </c>
      <c r="BG207" s="231">
        <f>IF(N207="zákl. přenesená",J207,0)</f>
        <v>0</v>
      </c>
      <c r="BH207" s="231">
        <f>IF(N207="sníž. přenesená",J207,0)</f>
        <v>0</v>
      </c>
      <c r="BI207" s="231">
        <f>IF(N207="nulová",J207,0)</f>
        <v>0</v>
      </c>
      <c r="BJ207" s="16" t="s">
        <v>78</v>
      </c>
      <c r="BK207" s="231">
        <f>ROUND(I207*H207,2)</f>
        <v>0</v>
      </c>
      <c r="BL207" s="16" t="s">
        <v>209</v>
      </c>
      <c r="BM207" s="230" t="s">
        <v>2000</v>
      </c>
    </row>
    <row r="208" s="2" customFormat="1">
      <c r="A208" s="37"/>
      <c r="B208" s="38"/>
      <c r="C208" s="39"/>
      <c r="D208" s="254" t="s">
        <v>1355</v>
      </c>
      <c r="E208" s="39"/>
      <c r="F208" s="255" t="s">
        <v>2001</v>
      </c>
      <c r="G208" s="39"/>
      <c r="H208" s="39"/>
      <c r="I208" s="146"/>
      <c r="J208" s="39"/>
      <c r="K208" s="39"/>
      <c r="L208" s="43"/>
      <c r="M208" s="256"/>
      <c r="N208" s="257"/>
      <c r="O208" s="83"/>
      <c r="P208" s="83"/>
      <c r="Q208" s="83"/>
      <c r="R208" s="83"/>
      <c r="S208" s="83"/>
      <c r="T208" s="84"/>
      <c r="U208" s="37"/>
      <c r="V208" s="37"/>
      <c r="W208" s="37"/>
      <c r="X208" s="37"/>
      <c r="Y208" s="37"/>
      <c r="Z208" s="37"/>
      <c r="AA208" s="37"/>
      <c r="AB208" s="37"/>
      <c r="AC208" s="37"/>
      <c r="AD208" s="37"/>
      <c r="AE208" s="37"/>
      <c r="AT208" s="16" t="s">
        <v>1355</v>
      </c>
      <c r="AU208" s="16" t="s">
        <v>80</v>
      </c>
    </row>
    <row r="209" s="2" customFormat="1">
      <c r="A209" s="37"/>
      <c r="B209" s="38"/>
      <c r="C209" s="39"/>
      <c r="D209" s="254" t="s">
        <v>341</v>
      </c>
      <c r="E209" s="39"/>
      <c r="F209" s="255" t="s">
        <v>2002</v>
      </c>
      <c r="G209" s="39"/>
      <c r="H209" s="39"/>
      <c r="I209" s="146"/>
      <c r="J209" s="39"/>
      <c r="K209" s="39"/>
      <c r="L209" s="43"/>
      <c r="M209" s="256"/>
      <c r="N209" s="257"/>
      <c r="O209" s="83"/>
      <c r="P209" s="83"/>
      <c r="Q209" s="83"/>
      <c r="R209" s="83"/>
      <c r="S209" s="83"/>
      <c r="T209" s="84"/>
      <c r="U209" s="37"/>
      <c r="V209" s="37"/>
      <c r="W209" s="37"/>
      <c r="X209" s="37"/>
      <c r="Y209" s="37"/>
      <c r="Z209" s="37"/>
      <c r="AA209" s="37"/>
      <c r="AB209" s="37"/>
      <c r="AC209" s="37"/>
      <c r="AD209" s="37"/>
      <c r="AE209" s="37"/>
      <c r="AT209" s="16" t="s">
        <v>341</v>
      </c>
      <c r="AU209" s="16" t="s">
        <v>80</v>
      </c>
    </row>
    <row r="210" s="13" customFormat="1">
      <c r="A210" s="13"/>
      <c r="B210" s="264"/>
      <c r="C210" s="265"/>
      <c r="D210" s="254" t="s">
        <v>1417</v>
      </c>
      <c r="E210" s="266" t="s">
        <v>19</v>
      </c>
      <c r="F210" s="267" t="s">
        <v>2003</v>
      </c>
      <c r="G210" s="265"/>
      <c r="H210" s="268">
        <v>832</v>
      </c>
      <c r="I210" s="269"/>
      <c r="J210" s="265"/>
      <c r="K210" s="265"/>
      <c r="L210" s="270"/>
      <c r="M210" s="271"/>
      <c r="N210" s="272"/>
      <c r="O210" s="272"/>
      <c r="P210" s="272"/>
      <c r="Q210" s="272"/>
      <c r="R210" s="272"/>
      <c r="S210" s="272"/>
      <c r="T210" s="273"/>
      <c r="U210" s="13"/>
      <c r="V210" s="13"/>
      <c r="W210" s="13"/>
      <c r="X210" s="13"/>
      <c r="Y210" s="13"/>
      <c r="Z210" s="13"/>
      <c r="AA210" s="13"/>
      <c r="AB210" s="13"/>
      <c r="AC210" s="13"/>
      <c r="AD210" s="13"/>
      <c r="AE210" s="13"/>
      <c r="AT210" s="274" t="s">
        <v>1417</v>
      </c>
      <c r="AU210" s="274" t="s">
        <v>80</v>
      </c>
      <c r="AV210" s="13" t="s">
        <v>80</v>
      </c>
      <c r="AW210" s="13" t="s">
        <v>33</v>
      </c>
      <c r="AX210" s="13" t="s">
        <v>78</v>
      </c>
      <c r="AY210" s="274" t="s">
        <v>202</v>
      </c>
    </row>
    <row r="211" s="2" customFormat="1" ht="33" customHeight="1">
      <c r="A211" s="37"/>
      <c r="B211" s="38"/>
      <c r="C211" s="232" t="s">
        <v>529</v>
      </c>
      <c r="D211" s="232" t="s">
        <v>259</v>
      </c>
      <c r="E211" s="233" t="s">
        <v>2004</v>
      </c>
      <c r="F211" s="234" t="s">
        <v>2005</v>
      </c>
      <c r="G211" s="235" t="s">
        <v>333</v>
      </c>
      <c r="H211" s="236">
        <v>132</v>
      </c>
      <c r="I211" s="237"/>
      <c r="J211" s="238">
        <f>ROUND(I211*H211,2)</f>
        <v>0</v>
      </c>
      <c r="K211" s="234" t="s">
        <v>207</v>
      </c>
      <c r="L211" s="43"/>
      <c r="M211" s="239" t="s">
        <v>19</v>
      </c>
      <c r="N211" s="240" t="s">
        <v>42</v>
      </c>
      <c r="O211" s="83"/>
      <c r="P211" s="228">
        <f>O211*H211</f>
        <v>0</v>
      </c>
      <c r="Q211" s="228">
        <v>0</v>
      </c>
      <c r="R211" s="228">
        <f>Q211*H211</f>
        <v>0</v>
      </c>
      <c r="S211" s="228">
        <v>0</v>
      </c>
      <c r="T211" s="229">
        <f>S211*H211</f>
        <v>0</v>
      </c>
      <c r="U211" s="37"/>
      <c r="V211" s="37"/>
      <c r="W211" s="37"/>
      <c r="X211" s="37"/>
      <c r="Y211" s="37"/>
      <c r="Z211" s="37"/>
      <c r="AA211" s="37"/>
      <c r="AB211" s="37"/>
      <c r="AC211" s="37"/>
      <c r="AD211" s="37"/>
      <c r="AE211" s="37"/>
      <c r="AR211" s="230" t="s">
        <v>209</v>
      </c>
      <c r="AT211" s="230" t="s">
        <v>259</v>
      </c>
      <c r="AU211" s="230" t="s">
        <v>80</v>
      </c>
      <c r="AY211" s="16" t="s">
        <v>202</v>
      </c>
      <c r="BE211" s="231">
        <f>IF(N211="základní",J211,0)</f>
        <v>0</v>
      </c>
      <c r="BF211" s="231">
        <f>IF(N211="snížená",J211,0)</f>
        <v>0</v>
      </c>
      <c r="BG211" s="231">
        <f>IF(N211="zákl. přenesená",J211,0)</f>
        <v>0</v>
      </c>
      <c r="BH211" s="231">
        <f>IF(N211="sníž. přenesená",J211,0)</f>
        <v>0</v>
      </c>
      <c r="BI211" s="231">
        <f>IF(N211="nulová",J211,0)</f>
        <v>0</v>
      </c>
      <c r="BJ211" s="16" t="s">
        <v>78</v>
      </c>
      <c r="BK211" s="231">
        <f>ROUND(I211*H211,2)</f>
        <v>0</v>
      </c>
      <c r="BL211" s="16" t="s">
        <v>209</v>
      </c>
      <c r="BM211" s="230" t="s">
        <v>2006</v>
      </c>
    </row>
    <row r="212" s="2" customFormat="1">
      <c r="A212" s="37"/>
      <c r="B212" s="38"/>
      <c r="C212" s="39"/>
      <c r="D212" s="254" t="s">
        <v>1355</v>
      </c>
      <c r="E212" s="39"/>
      <c r="F212" s="255" t="s">
        <v>2007</v>
      </c>
      <c r="G212" s="39"/>
      <c r="H212" s="39"/>
      <c r="I212" s="146"/>
      <c r="J212" s="39"/>
      <c r="K212" s="39"/>
      <c r="L212" s="43"/>
      <c r="M212" s="256"/>
      <c r="N212" s="257"/>
      <c r="O212" s="83"/>
      <c r="P212" s="83"/>
      <c r="Q212" s="83"/>
      <c r="R212" s="83"/>
      <c r="S212" s="83"/>
      <c r="T212" s="84"/>
      <c r="U212" s="37"/>
      <c r="V212" s="37"/>
      <c r="W212" s="37"/>
      <c r="X212" s="37"/>
      <c r="Y212" s="37"/>
      <c r="Z212" s="37"/>
      <c r="AA212" s="37"/>
      <c r="AB212" s="37"/>
      <c r="AC212" s="37"/>
      <c r="AD212" s="37"/>
      <c r="AE212" s="37"/>
      <c r="AT212" s="16" t="s">
        <v>1355</v>
      </c>
      <c r="AU212" s="16" t="s">
        <v>80</v>
      </c>
    </row>
    <row r="213" s="2" customFormat="1">
      <c r="A213" s="37"/>
      <c r="B213" s="38"/>
      <c r="C213" s="39"/>
      <c r="D213" s="254" t="s">
        <v>341</v>
      </c>
      <c r="E213" s="39"/>
      <c r="F213" s="255" t="s">
        <v>2008</v>
      </c>
      <c r="G213" s="39"/>
      <c r="H213" s="39"/>
      <c r="I213" s="146"/>
      <c r="J213" s="39"/>
      <c r="K213" s="39"/>
      <c r="L213" s="43"/>
      <c r="M213" s="256"/>
      <c r="N213" s="257"/>
      <c r="O213" s="83"/>
      <c r="P213" s="83"/>
      <c r="Q213" s="83"/>
      <c r="R213" s="83"/>
      <c r="S213" s="83"/>
      <c r="T213" s="84"/>
      <c r="U213" s="37"/>
      <c r="V213" s="37"/>
      <c r="W213" s="37"/>
      <c r="X213" s="37"/>
      <c r="Y213" s="37"/>
      <c r="Z213" s="37"/>
      <c r="AA213" s="37"/>
      <c r="AB213" s="37"/>
      <c r="AC213" s="37"/>
      <c r="AD213" s="37"/>
      <c r="AE213" s="37"/>
      <c r="AT213" s="16" t="s">
        <v>341</v>
      </c>
      <c r="AU213" s="16" t="s">
        <v>80</v>
      </c>
    </row>
    <row r="214" s="2" customFormat="1" ht="33" customHeight="1">
      <c r="A214" s="37"/>
      <c r="B214" s="38"/>
      <c r="C214" s="232" t="s">
        <v>533</v>
      </c>
      <c r="D214" s="232" t="s">
        <v>259</v>
      </c>
      <c r="E214" s="233" t="s">
        <v>2009</v>
      </c>
      <c r="F214" s="234" t="s">
        <v>2010</v>
      </c>
      <c r="G214" s="235" t="s">
        <v>333</v>
      </c>
      <c r="H214" s="236">
        <v>14</v>
      </c>
      <c r="I214" s="237"/>
      <c r="J214" s="238">
        <f>ROUND(I214*H214,2)</f>
        <v>0</v>
      </c>
      <c r="K214" s="234" t="s">
        <v>207</v>
      </c>
      <c r="L214" s="43"/>
      <c r="M214" s="239" t="s">
        <v>19</v>
      </c>
      <c r="N214" s="240" t="s">
        <v>42</v>
      </c>
      <c r="O214" s="83"/>
      <c r="P214" s="228">
        <f>O214*H214</f>
        <v>0</v>
      </c>
      <c r="Q214" s="228">
        <v>0</v>
      </c>
      <c r="R214" s="228">
        <f>Q214*H214</f>
        <v>0</v>
      </c>
      <c r="S214" s="228">
        <v>0</v>
      </c>
      <c r="T214" s="229">
        <f>S214*H214</f>
        <v>0</v>
      </c>
      <c r="U214" s="37"/>
      <c r="V214" s="37"/>
      <c r="W214" s="37"/>
      <c r="X214" s="37"/>
      <c r="Y214" s="37"/>
      <c r="Z214" s="37"/>
      <c r="AA214" s="37"/>
      <c r="AB214" s="37"/>
      <c r="AC214" s="37"/>
      <c r="AD214" s="37"/>
      <c r="AE214" s="37"/>
      <c r="AR214" s="230" t="s">
        <v>209</v>
      </c>
      <c r="AT214" s="230" t="s">
        <v>259</v>
      </c>
      <c r="AU214" s="230" t="s">
        <v>80</v>
      </c>
      <c r="AY214" s="16" t="s">
        <v>202</v>
      </c>
      <c r="BE214" s="231">
        <f>IF(N214="základní",J214,0)</f>
        <v>0</v>
      </c>
      <c r="BF214" s="231">
        <f>IF(N214="snížená",J214,0)</f>
        <v>0</v>
      </c>
      <c r="BG214" s="231">
        <f>IF(N214="zákl. přenesená",J214,0)</f>
        <v>0</v>
      </c>
      <c r="BH214" s="231">
        <f>IF(N214="sníž. přenesená",J214,0)</f>
        <v>0</v>
      </c>
      <c r="BI214" s="231">
        <f>IF(N214="nulová",J214,0)</f>
        <v>0</v>
      </c>
      <c r="BJ214" s="16" t="s">
        <v>78</v>
      </c>
      <c r="BK214" s="231">
        <f>ROUND(I214*H214,2)</f>
        <v>0</v>
      </c>
      <c r="BL214" s="16" t="s">
        <v>209</v>
      </c>
      <c r="BM214" s="230" t="s">
        <v>2011</v>
      </c>
    </row>
    <row r="215" s="2" customFormat="1">
      <c r="A215" s="37"/>
      <c r="B215" s="38"/>
      <c r="C215" s="39"/>
      <c r="D215" s="254" t="s">
        <v>1355</v>
      </c>
      <c r="E215" s="39"/>
      <c r="F215" s="255" t="s">
        <v>2007</v>
      </c>
      <c r="G215" s="39"/>
      <c r="H215" s="39"/>
      <c r="I215" s="146"/>
      <c r="J215" s="39"/>
      <c r="K215" s="39"/>
      <c r="L215" s="43"/>
      <c r="M215" s="256"/>
      <c r="N215" s="257"/>
      <c r="O215" s="83"/>
      <c r="P215" s="83"/>
      <c r="Q215" s="83"/>
      <c r="R215" s="83"/>
      <c r="S215" s="83"/>
      <c r="T215" s="84"/>
      <c r="U215" s="37"/>
      <c r="V215" s="37"/>
      <c r="W215" s="37"/>
      <c r="X215" s="37"/>
      <c r="Y215" s="37"/>
      <c r="Z215" s="37"/>
      <c r="AA215" s="37"/>
      <c r="AB215" s="37"/>
      <c r="AC215" s="37"/>
      <c r="AD215" s="37"/>
      <c r="AE215" s="37"/>
      <c r="AT215" s="16" t="s">
        <v>1355</v>
      </c>
      <c r="AU215" s="16" t="s">
        <v>80</v>
      </c>
    </row>
    <row r="216" s="2" customFormat="1">
      <c r="A216" s="37"/>
      <c r="B216" s="38"/>
      <c r="C216" s="39"/>
      <c r="D216" s="254" t="s">
        <v>341</v>
      </c>
      <c r="E216" s="39"/>
      <c r="F216" s="255" t="s">
        <v>1876</v>
      </c>
      <c r="G216" s="39"/>
      <c r="H216" s="39"/>
      <c r="I216" s="146"/>
      <c r="J216" s="39"/>
      <c r="K216" s="39"/>
      <c r="L216" s="43"/>
      <c r="M216" s="256"/>
      <c r="N216" s="257"/>
      <c r="O216" s="83"/>
      <c r="P216" s="83"/>
      <c r="Q216" s="83"/>
      <c r="R216" s="83"/>
      <c r="S216" s="83"/>
      <c r="T216" s="84"/>
      <c r="U216" s="37"/>
      <c r="V216" s="37"/>
      <c r="W216" s="37"/>
      <c r="X216" s="37"/>
      <c r="Y216" s="37"/>
      <c r="Z216" s="37"/>
      <c r="AA216" s="37"/>
      <c r="AB216" s="37"/>
      <c r="AC216" s="37"/>
      <c r="AD216" s="37"/>
      <c r="AE216" s="37"/>
      <c r="AT216" s="16" t="s">
        <v>341</v>
      </c>
      <c r="AU216" s="16" t="s">
        <v>80</v>
      </c>
    </row>
    <row r="217" s="13" customFormat="1">
      <c r="A217" s="13"/>
      <c r="B217" s="264"/>
      <c r="C217" s="265"/>
      <c r="D217" s="254" t="s">
        <v>1417</v>
      </c>
      <c r="E217" s="266" t="s">
        <v>19</v>
      </c>
      <c r="F217" s="267" t="s">
        <v>255</v>
      </c>
      <c r="G217" s="265"/>
      <c r="H217" s="268">
        <v>14</v>
      </c>
      <c r="I217" s="269"/>
      <c r="J217" s="265"/>
      <c r="K217" s="265"/>
      <c r="L217" s="270"/>
      <c r="M217" s="271"/>
      <c r="N217" s="272"/>
      <c r="O217" s="272"/>
      <c r="P217" s="272"/>
      <c r="Q217" s="272"/>
      <c r="R217" s="272"/>
      <c r="S217" s="272"/>
      <c r="T217" s="273"/>
      <c r="U217" s="13"/>
      <c r="V217" s="13"/>
      <c r="W217" s="13"/>
      <c r="X217" s="13"/>
      <c r="Y217" s="13"/>
      <c r="Z217" s="13"/>
      <c r="AA217" s="13"/>
      <c r="AB217" s="13"/>
      <c r="AC217" s="13"/>
      <c r="AD217" s="13"/>
      <c r="AE217" s="13"/>
      <c r="AT217" s="274" t="s">
        <v>1417</v>
      </c>
      <c r="AU217" s="274" t="s">
        <v>80</v>
      </c>
      <c r="AV217" s="13" t="s">
        <v>80</v>
      </c>
      <c r="AW217" s="13" t="s">
        <v>33</v>
      </c>
      <c r="AX217" s="13" t="s">
        <v>78</v>
      </c>
      <c r="AY217" s="274" t="s">
        <v>202</v>
      </c>
    </row>
    <row r="218" s="2" customFormat="1" ht="33" customHeight="1">
      <c r="A218" s="37"/>
      <c r="B218" s="38"/>
      <c r="C218" s="232" t="s">
        <v>537</v>
      </c>
      <c r="D218" s="232" t="s">
        <v>259</v>
      </c>
      <c r="E218" s="233" t="s">
        <v>2012</v>
      </c>
      <c r="F218" s="234" t="s">
        <v>2013</v>
      </c>
      <c r="G218" s="235" t="s">
        <v>206</v>
      </c>
      <c r="H218" s="236">
        <v>49.899999999999999</v>
      </c>
      <c r="I218" s="237"/>
      <c r="J218" s="238">
        <f>ROUND(I218*H218,2)</f>
        <v>0</v>
      </c>
      <c r="K218" s="234" t="s">
        <v>207</v>
      </c>
      <c r="L218" s="43"/>
      <c r="M218" s="239" t="s">
        <v>19</v>
      </c>
      <c r="N218" s="240" t="s">
        <v>42</v>
      </c>
      <c r="O218" s="83"/>
      <c r="P218" s="228">
        <f>O218*H218</f>
        <v>0</v>
      </c>
      <c r="Q218" s="228">
        <v>0</v>
      </c>
      <c r="R218" s="228">
        <f>Q218*H218</f>
        <v>0</v>
      </c>
      <c r="S218" s="228">
        <v>0</v>
      </c>
      <c r="T218" s="229">
        <f>S218*H218</f>
        <v>0</v>
      </c>
      <c r="U218" s="37"/>
      <c r="V218" s="37"/>
      <c r="W218" s="37"/>
      <c r="X218" s="37"/>
      <c r="Y218" s="37"/>
      <c r="Z218" s="37"/>
      <c r="AA218" s="37"/>
      <c r="AB218" s="37"/>
      <c r="AC218" s="37"/>
      <c r="AD218" s="37"/>
      <c r="AE218" s="37"/>
      <c r="AR218" s="230" t="s">
        <v>209</v>
      </c>
      <c r="AT218" s="230" t="s">
        <v>259</v>
      </c>
      <c r="AU218" s="230" t="s">
        <v>80</v>
      </c>
      <c r="AY218" s="16" t="s">
        <v>202</v>
      </c>
      <c r="BE218" s="231">
        <f>IF(N218="základní",J218,0)</f>
        <v>0</v>
      </c>
      <c r="BF218" s="231">
        <f>IF(N218="snížená",J218,0)</f>
        <v>0</v>
      </c>
      <c r="BG218" s="231">
        <f>IF(N218="zákl. přenesená",J218,0)</f>
        <v>0</v>
      </c>
      <c r="BH218" s="231">
        <f>IF(N218="sníž. přenesená",J218,0)</f>
        <v>0</v>
      </c>
      <c r="BI218" s="231">
        <f>IF(N218="nulová",J218,0)</f>
        <v>0</v>
      </c>
      <c r="BJ218" s="16" t="s">
        <v>78</v>
      </c>
      <c r="BK218" s="231">
        <f>ROUND(I218*H218,2)</f>
        <v>0</v>
      </c>
      <c r="BL218" s="16" t="s">
        <v>209</v>
      </c>
      <c r="BM218" s="230" t="s">
        <v>2014</v>
      </c>
    </row>
    <row r="219" s="2" customFormat="1">
      <c r="A219" s="37"/>
      <c r="B219" s="38"/>
      <c r="C219" s="39"/>
      <c r="D219" s="254" t="s">
        <v>1355</v>
      </c>
      <c r="E219" s="39"/>
      <c r="F219" s="255" t="s">
        <v>2015</v>
      </c>
      <c r="G219" s="39"/>
      <c r="H219" s="39"/>
      <c r="I219" s="146"/>
      <c r="J219" s="39"/>
      <c r="K219" s="39"/>
      <c r="L219" s="43"/>
      <c r="M219" s="256"/>
      <c r="N219" s="257"/>
      <c r="O219" s="83"/>
      <c r="P219" s="83"/>
      <c r="Q219" s="83"/>
      <c r="R219" s="83"/>
      <c r="S219" s="83"/>
      <c r="T219" s="84"/>
      <c r="U219" s="37"/>
      <c r="V219" s="37"/>
      <c r="W219" s="37"/>
      <c r="X219" s="37"/>
      <c r="Y219" s="37"/>
      <c r="Z219" s="37"/>
      <c r="AA219" s="37"/>
      <c r="AB219" s="37"/>
      <c r="AC219" s="37"/>
      <c r="AD219" s="37"/>
      <c r="AE219" s="37"/>
      <c r="AT219" s="16" t="s">
        <v>1355</v>
      </c>
      <c r="AU219" s="16" t="s">
        <v>80</v>
      </c>
    </row>
    <row r="220" s="2" customFormat="1">
      <c r="A220" s="37"/>
      <c r="B220" s="38"/>
      <c r="C220" s="39"/>
      <c r="D220" s="254" t="s">
        <v>341</v>
      </c>
      <c r="E220" s="39"/>
      <c r="F220" s="255" t="s">
        <v>2016</v>
      </c>
      <c r="G220" s="39"/>
      <c r="H220" s="39"/>
      <c r="I220" s="146"/>
      <c r="J220" s="39"/>
      <c r="K220" s="39"/>
      <c r="L220" s="43"/>
      <c r="M220" s="256"/>
      <c r="N220" s="257"/>
      <c r="O220" s="83"/>
      <c r="P220" s="83"/>
      <c r="Q220" s="83"/>
      <c r="R220" s="83"/>
      <c r="S220" s="83"/>
      <c r="T220" s="84"/>
      <c r="U220" s="37"/>
      <c r="V220" s="37"/>
      <c r="W220" s="37"/>
      <c r="X220" s="37"/>
      <c r="Y220" s="37"/>
      <c r="Z220" s="37"/>
      <c r="AA220" s="37"/>
      <c r="AB220" s="37"/>
      <c r="AC220" s="37"/>
      <c r="AD220" s="37"/>
      <c r="AE220" s="37"/>
      <c r="AT220" s="16" t="s">
        <v>341</v>
      </c>
      <c r="AU220" s="16" t="s">
        <v>80</v>
      </c>
    </row>
    <row r="221" s="2" customFormat="1" ht="33" customHeight="1">
      <c r="A221" s="37"/>
      <c r="B221" s="38"/>
      <c r="C221" s="232" t="s">
        <v>541</v>
      </c>
      <c r="D221" s="232" t="s">
        <v>259</v>
      </c>
      <c r="E221" s="233" t="s">
        <v>2017</v>
      </c>
      <c r="F221" s="234" t="s">
        <v>2018</v>
      </c>
      <c r="G221" s="235" t="s">
        <v>2019</v>
      </c>
      <c r="H221" s="236">
        <v>0.010999999999999999</v>
      </c>
      <c r="I221" s="237"/>
      <c r="J221" s="238">
        <f>ROUND(I221*H221,2)</f>
        <v>0</v>
      </c>
      <c r="K221" s="234" t="s">
        <v>207</v>
      </c>
      <c r="L221" s="43"/>
      <c r="M221" s="239" t="s">
        <v>19</v>
      </c>
      <c r="N221" s="240" t="s">
        <v>42</v>
      </c>
      <c r="O221" s="83"/>
      <c r="P221" s="228">
        <f>O221*H221</f>
        <v>0</v>
      </c>
      <c r="Q221" s="228">
        <v>0</v>
      </c>
      <c r="R221" s="228">
        <f>Q221*H221</f>
        <v>0</v>
      </c>
      <c r="S221" s="228">
        <v>0</v>
      </c>
      <c r="T221" s="229">
        <f>S221*H221</f>
        <v>0</v>
      </c>
      <c r="U221" s="37"/>
      <c r="V221" s="37"/>
      <c r="W221" s="37"/>
      <c r="X221" s="37"/>
      <c r="Y221" s="37"/>
      <c r="Z221" s="37"/>
      <c r="AA221" s="37"/>
      <c r="AB221" s="37"/>
      <c r="AC221" s="37"/>
      <c r="AD221" s="37"/>
      <c r="AE221" s="37"/>
      <c r="AR221" s="230" t="s">
        <v>209</v>
      </c>
      <c r="AT221" s="230" t="s">
        <v>259</v>
      </c>
      <c r="AU221" s="230" t="s">
        <v>80</v>
      </c>
      <c r="AY221" s="16" t="s">
        <v>202</v>
      </c>
      <c r="BE221" s="231">
        <f>IF(N221="základní",J221,0)</f>
        <v>0</v>
      </c>
      <c r="BF221" s="231">
        <f>IF(N221="snížená",J221,0)</f>
        <v>0</v>
      </c>
      <c r="BG221" s="231">
        <f>IF(N221="zákl. přenesená",J221,0)</f>
        <v>0</v>
      </c>
      <c r="BH221" s="231">
        <f>IF(N221="sníž. přenesená",J221,0)</f>
        <v>0</v>
      </c>
      <c r="BI221" s="231">
        <f>IF(N221="nulová",J221,0)</f>
        <v>0</v>
      </c>
      <c r="BJ221" s="16" t="s">
        <v>78</v>
      </c>
      <c r="BK221" s="231">
        <f>ROUND(I221*H221,2)</f>
        <v>0</v>
      </c>
      <c r="BL221" s="16" t="s">
        <v>209</v>
      </c>
      <c r="BM221" s="230" t="s">
        <v>2020</v>
      </c>
    </row>
    <row r="222" s="2" customFormat="1">
      <c r="A222" s="37"/>
      <c r="B222" s="38"/>
      <c r="C222" s="39"/>
      <c r="D222" s="254" t="s">
        <v>1355</v>
      </c>
      <c r="E222" s="39"/>
      <c r="F222" s="255" t="s">
        <v>2021</v>
      </c>
      <c r="G222" s="39"/>
      <c r="H222" s="39"/>
      <c r="I222" s="146"/>
      <c r="J222" s="39"/>
      <c r="K222" s="39"/>
      <c r="L222" s="43"/>
      <c r="M222" s="256"/>
      <c r="N222" s="257"/>
      <c r="O222" s="83"/>
      <c r="P222" s="83"/>
      <c r="Q222" s="83"/>
      <c r="R222" s="83"/>
      <c r="S222" s="83"/>
      <c r="T222" s="84"/>
      <c r="U222" s="37"/>
      <c r="V222" s="37"/>
      <c r="W222" s="37"/>
      <c r="X222" s="37"/>
      <c r="Y222" s="37"/>
      <c r="Z222" s="37"/>
      <c r="AA222" s="37"/>
      <c r="AB222" s="37"/>
      <c r="AC222" s="37"/>
      <c r="AD222" s="37"/>
      <c r="AE222" s="37"/>
      <c r="AT222" s="16" t="s">
        <v>1355</v>
      </c>
      <c r="AU222" s="16" t="s">
        <v>80</v>
      </c>
    </row>
    <row r="223" s="2" customFormat="1">
      <c r="A223" s="37"/>
      <c r="B223" s="38"/>
      <c r="C223" s="39"/>
      <c r="D223" s="254" t="s">
        <v>341</v>
      </c>
      <c r="E223" s="39"/>
      <c r="F223" s="255" t="s">
        <v>2022</v>
      </c>
      <c r="G223" s="39"/>
      <c r="H223" s="39"/>
      <c r="I223" s="146"/>
      <c r="J223" s="39"/>
      <c r="K223" s="39"/>
      <c r="L223" s="43"/>
      <c r="M223" s="256"/>
      <c r="N223" s="257"/>
      <c r="O223" s="83"/>
      <c r="P223" s="83"/>
      <c r="Q223" s="83"/>
      <c r="R223" s="83"/>
      <c r="S223" s="83"/>
      <c r="T223" s="84"/>
      <c r="U223" s="37"/>
      <c r="V223" s="37"/>
      <c r="W223" s="37"/>
      <c r="X223" s="37"/>
      <c r="Y223" s="37"/>
      <c r="Z223" s="37"/>
      <c r="AA223" s="37"/>
      <c r="AB223" s="37"/>
      <c r="AC223" s="37"/>
      <c r="AD223" s="37"/>
      <c r="AE223" s="37"/>
      <c r="AT223" s="16" t="s">
        <v>341</v>
      </c>
      <c r="AU223" s="16" t="s">
        <v>80</v>
      </c>
    </row>
    <row r="224" s="2" customFormat="1" ht="33" customHeight="1">
      <c r="A224" s="37"/>
      <c r="B224" s="38"/>
      <c r="C224" s="232" t="s">
        <v>545</v>
      </c>
      <c r="D224" s="232" t="s">
        <v>259</v>
      </c>
      <c r="E224" s="233" t="s">
        <v>2023</v>
      </c>
      <c r="F224" s="234" t="s">
        <v>2024</v>
      </c>
      <c r="G224" s="235" t="s">
        <v>2019</v>
      </c>
      <c r="H224" s="236">
        <v>0.22900000000000001</v>
      </c>
      <c r="I224" s="237"/>
      <c r="J224" s="238">
        <f>ROUND(I224*H224,2)</f>
        <v>0</v>
      </c>
      <c r="K224" s="234" t="s">
        <v>207</v>
      </c>
      <c r="L224" s="43"/>
      <c r="M224" s="239" t="s">
        <v>19</v>
      </c>
      <c r="N224" s="240" t="s">
        <v>42</v>
      </c>
      <c r="O224" s="83"/>
      <c r="P224" s="228">
        <f>O224*H224</f>
        <v>0</v>
      </c>
      <c r="Q224" s="228">
        <v>0</v>
      </c>
      <c r="R224" s="228">
        <f>Q224*H224</f>
        <v>0</v>
      </c>
      <c r="S224" s="228">
        <v>0</v>
      </c>
      <c r="T224" s="229">
        <f>S224*H224</f>
        <v>0</v>
      </c>
      <c r="U224" s="37"/>
      <c r="V224" s="37"/>
      <c r="W224" s="37"/>
      <c r="X224" s="37"/>
      <c r="Y224" s="37"/>
      <c r="Z224" s="37"/>
      <c r="AA224" s="37"/>
      <c r="AB224" s="37"/>
      <c r="AC224" s="37"/>
      <c r="AD224" s="37"/>
      <c r="AE224" s="37"/>
      <c r="AR224" s="230" t="s">
        <v>209</v>
      </c>
      <c r="AT224" s="230" t="s">
        <v>259</v>
      </c>
      <c r="AU224" s="230" t="s">
        <v>80</v>
      </c>
      <c r="AY224" s="16" t="s">
        <v>202</v>
      </c>
      <c r="BE224" s="231">
        <f>IF(N224="základní",J224,0)</f>
        <v>0</v>
      </c>
      <c r="BF224" s="231">
        <f>IF(N224="snížená",J224,0)</f>
        <v>0</v>
      </c>
      <c r="BG224" s="231">
        <f>IF(N224="zákl. přenesená",J224,0)</f>
        <v>0</v>
      </c>
      <c r="BH224" s="231">
        <f>IF(N224="sníž. přenesená",J224,0)</f>
        <v>0</v>
      </c>
      <c r="BI224" s="231">
        <f>IF(N224="nulová",J224,0)</f>
        <v>0</v>
      </c>
      <c r="BJ224" s="16" t="s">
        <v>78</v>
      </c>
      <c r="BK224" s="231">
        <f>ROUND(I224*H224,2)</f>
        <v>0</v>
      </c>
      <c r="BL224" s="16" t="s">
        <v>209</v>
      </c>
      <c r="BM224" s="230" t="s">
        <v>2025</v>
      </c>
    </row>
    <row r="225" s="2" customFormat="1">
      <c r="A225" s="37"/>
      <c r="B225" s="38"/>
      <c r="C225" s="39"/>
      <c r="D225" s="254" t="s">
        <v>1355</v>
      </c>
      <c r="E225" s="39"/>
      <c r="F225" s="255" t="s">
        <v>2021</v>
      </c>
      <c r="G225" s="39"/>
      <c r="H225" s="39"/>
      <c r="I225" s="146"/>
      <c r="J225" s="39"/>
      <c r="K225" s="39"/>
      <c r="L225" s="43"/>
      <c r="M225" s="256"/>
      <c r="N225" s="257"/>
      <c r="O225" s="83"/>
      <c r="P225" s="83"/>
      <c r="Q225" s="83"/>
      <c r="R225" s="83"/>
      <c r="S225" s="83"/>
      <c r="T225" s="84"/>
      <c r="U225" s="37"/>
      <c r="V225" s="37"/>
      <c r="W225" s="37"/>
      <c r="X225" s="37"/>
      <c r="Y225" s="37"/>
      <c r="Z225" s="37"/>
      <c r="AA225" s="37"/>
      <c r="AB225" s="37"/>
      <c r="AC225" s="37"/>
      <c r="AD225" s="37"/>
      <c r="AE225" s="37"/>
      <c r="AT225" s="16" t="s">
        <v>1355</v>
      </c>
      <c r="AU225" s="16" t="s">
        <v>80</v>
      </c>
    </row>
    <row r="226" s="2" customFormat="1">
      <c r="A226" s="37"/>
      <c r="B226" s="38"/>
      <c r="C226" s="39"/>
      <c r="D226" s="254" t="s">
        <v>341</v>
      </c>
      <c r="E226" s="39"/>
      <c r="F226" s="255" t="s">
        <v>2026</v>
      </c>
      <c r="G226" s="39"/>
      <c r="H226" s="39"/>
      <c r="I226" s="146"/>
      <c r="J226" s="39"/>
      <c r="K226" s="39"/>
      <c r="L226" s="43"/>
      <c r="M226" s="256"/>
      <c r="N226" s="257"/>
      <c r="O226" s="83"/>
      <c r="P226" s="83"/>
      <c r="Q226" s="83"/>
      <c r="R226" s="83"/>
      <c r="S226" s="83"/>
      <c r="T226" s="84"/>
      <c r="U226" s="37"/>
      <c r="V226" s="37"/>
      <c r="W226" s="37"/>
      <c r="X226" s="37"/>
      <c r="Y226" s="37"/>
      <c r="Z226" s="37"/>
      <c r="AA226" s="37"/>
      <c r="AB226" s="37"/>
      <c r="AC226" s="37"/>
      <c r="AD226" s="37"/>
      <c r="AE226" s="37"/>
      <c r="AT226" s="16" t="s">
        <v>341</v>
      </c>
      <c r="AU226" s="16" t="s">
        <v>80</v>
      </c>
    </row>
    <row r="227" s="13" customFormat="1">
      <c r="A227" s="13"/>
      <c r="B227" s="264"/>
      <c r="C227" s="265"/>
      <c r="D227" s="254" t="s">
        <v>1417</v>
      </c>
      <c r="E227" s="266" t="s">
        <v>19</v>
      </c>
      <c r="F227" s="267" t="s">
        <v>2027</v>
      </c>
      <c r="G227" s="265"/>
      <c r="H227" s="268">
        <v>0.22900000000000001</v>
      </c>
      <c r="I227" s="269"/>
      <c r="J227" s="265"/>
      <c r="K227" s="265"/>
      <c r="L227" s="270"/>
      <c r="M227" s="271"/>
      <c r="N227" s="272"/>
      <c r="O227" s="272"/>
      <c r="P227" s="272"/>
      <c r="Q227" s="272"/>
      <c r="R227" s="272"/>
      <c r="S227" s="272"/>
      <c r="T227" s="273"/>
      <c r="U227" s="13"/>
      <c r="V227" s="13"/>
      <c r="W227" s="13"/>
      <c r="X227" s="13"/>
      <c r="Y227" s="13"/>
      <c r="Z227" s="13"/>
      <c r="AA227" s="13"/>
      <c r="AB227" s="13"/>
      <c r="AC227" s="13"/>
      <c r="AD227" s="13"/>
      <c r="AE227" s="13"/>
      <c r="AT227" s="274" t="s">
        <v>1417</v>
      </c>
      <c r="AU227" s="274" t="s">
        <v>80</v>
      </c>
      <c r="AV227" s="13" t="s">
        <v>80</v>
      </c>
      <c r="AW227" s="13" t="s">
        <v>33</v>
      </c>
      <c r="AX227" s="13" t="s">
        <v>78</v>
      </c>
      <c r="AY227" s="274" t="s">
        <v>202</v>
      </c>
    </row>
    <row r="228" s="2" customFormat="1" ht="55.5" customHeight="1">
      <c r="A228" s="37"/>
      <c r="B228" s="38"/>
      <c r="C228" s="232" t="s">
        <v>280</v>
      </c>
      <c r="D228" s="232" t="s">
        <v>259</v>
      </c>
      <c r="E228" s="233" t="s">
        <v>2028</v>
      </c>
      <c r="F228" s="234" t="s">
        <v>2029</v>
      </c>
      <c r="G228" s="235" t="s">
        <v>1647</v>
      </c>
      <c r="H228" s="236">
        <v>192</v>
      </c>
      <c r="I228" s="237"/>
      <c r="J228" s="238">
        <f>ROUND(I228*H228,2)</f>
        <v>0</v>
      </c>
      <c r="K228" s="234" t="s">
        <v>207</v>
      </c>
      <c r="L228" s="43"/>
      <c r="M228" s="239" t="s">
        <v>19</v>
      </c>
      <c r="N228" s="240" t="s">
        <v>42</v>
      </c>
      <c r="O228" s="83"/>
      <c r="P228" s="228">
        <f>O228*H228</f>
        <v>0</v>
      </c>
      <c r="Q228" s="228">
        <v>0</v>
      </c>
      <c r="R228" s="228">
        <f>Q228*H228</f>
        <v>0</v>
      </c>
      <c r="S228" s="228">
        <v>0</v>
      </c>
      <c r="T228" s="229">
        <f>S228*H228</f>
        <v>0</v>
      </c>
      <c r="U228" s="37"/>
      <c r="V228" s="37"/>
      <c r="W228" s="37"/>
      <c r="X228" s="37"/>
      <c r="Y228" s="37"/>
      <c r="Z228" s="37"/>
      <c r="AA228" s="37"/>
      <c r="AB228" s="37"/>
      <c r="AC228" s="37"/>
      <c r="AD228" s="37"/>
      <c r="AE228" s="37"/>
      <c r="AR228" s="230" t="s">
        <v>209</v>
      </c>
      <c r="AT228" s="230" t="s">
        <v>259</v>
      </c>
      <c r="AU228" s="230" t="s">
        <v>80</v>
      </c>
      <c r="AY228" s="16" t="s">
        <v>202</v>
      </c>
      <c r="BE228" s="231">
        <f>IF(N228="základní",J228,0)</f>
        <v>0</v>
      </c>
      <c r="BF228" s="231">
        <f>IF(N228="snížená",J228,0)</f>
        <v>0</v>
      </c>
      <c r="BG228" s="231">
        <f>IF(N228="zákl. přenesená",J228,0)</f>
        <v>0</v>
      </c>
      <c r="BH228" s="231">
        <f>IF(N228="sníž. přenesená",J228,0)</f>
        <v>0</v>
      </c>
      <c r="BI228" s="231">
        <f>IF(N228="nulová",J228,0)</f>
        <v>0</v>
      </c>
      <c r="BJ228" s="16" t="s">
        <v>78</v>
      </c>
      <c r="BK228" s="231">
        <f>ROUND(I228*H228,2)</f>
        <v>0</v>
      </c>
      <c r="BL228" s="16" t="s">
        <v>209</v>
      </c>
      <c r="BM228" s="230" t="s">
        <v>2030</v>
      </c>
    </row>
    <row r="229" s="2" customFormat="1">
      <c r="A229" s="37"/>
      <c r="B229" s="38"/>
      <c r="C229" s="39"/>
      <c r="D229" s="254" t="s">
        <v>1355</v>
      </c>
      <c r="E229" s="39"/>
      <c r="F229" s="255" t="s">
        <v>2031</v>
      </c>
      <c r="G229" s="39"/>
      <c r="H229" s="39"/>
      <c r="I229" s="146"/>
      <c r="J229" s="39"/>
      <c r="K229" s="39"/>
      <c r="L229" s="43"/>
      <c r="M229" s="256"/>
      <c r="N229" s="257"/>
      <c r="O229" s="83"/>
      <c r="P229" s="83"/>
      <c r="Q229" s="83"/>
      <c r="R229" s="83"/>
      <c r="S229" s="83"/>
      <c r="T229" s="84"/>
      <c r="U229" s="37"/>
      <c r="V229" s="37"/>
      <c r="W229" s="37"/>
      <c r="X229" s="37"/>
      <c r="Y229" s="37"/>
      <c r="Z229" s="37"/>
      <c r="AA229" s="37"/>
      <c r="AB229" s="37"/>
      <c r="AC229" s="37"/>
      <c r="AD229" s="37"/>
      <c r="AE229" s="37"/>
      <c r="AT229" s="16" t="s">
        <v>1355</v>
      </c>
      <c r="AU229" s="16" t="s">
        <v>80</v>
      </c>
    </row>
    <row r="230" s="2" customFormat="1">
      <c r="A230" s="37"/>
      <c r="B230" s="38"/>
      <c r="C230" s="39"/>
      <c r="D230" s="254" t="s">
        <v>341</v>
      </c>
      <c r="E230" s="39"/>
      <c r="F230" s="255" t="s">
        <v>2032</v>
      </c>
      <c r="G230" s="39"/>
      <c r="H230" s="39"/>
      <c r="I230" s="146"/>
      <c r="J230" s="39"/>
      <c r="K230" s="39"/>
      <c r="L230" s="43"/>
      <c r="M230" s="256"/>
      <c r="N230" s="257"/>
      <c r="O230" s="83"/>
      <c r="P230" s="83"/>
      <c r="Q230" s="83"/>
      <c r="R230" s="83"/>
      <c r="S230" s="83"/>
      <c r="T230" s="84"/>
      <c r="U230" s="37"/>
      <c r="V230" s="37"/>
      <c r="W230" s="37"/>
      <c r="X230" s="37"/>
      <c r="Y230" s="37"/>
      <c r="Z230" s="37"/>
      <c r="AA230" s="37"/>
      <c r="AB230" s="37"/>
      <c r="AC230" s="37"/>
      <c r="AD230" s="37"/>
      <c r="AE230" s="37"/>
      <c r="AT230" s="16" t="s">
        <v>341</v>
      </c>
      <c r="AU230" s="16" t="s">
        <v>80</v>
      </c>
    </row>
    <row r="231" s="13" customFormat="1">
      <c r="A231" s="13"/>
      <c r="B231" s="264"/>
      <c r="C231" s="265"/>
      <c r="D231" s="254" t="s">
        <v>1417</v>
      </c>
      <c r="E231" s="266" t="s">
        <v>19</v>
      </c>
      <c r="F231" s="267" t="s">
        <v>2033</v>
      </c>
      <c r="G231" s="265"/>
      <c r="H231" s="268">
        <v>192</v>
      </c>
      <c r="I231" s="269"/>
      <c r="J231" s="265"/>
      <c r="K231" s="265"/>
      <c r="L231" s="270"/>
      <c r="M231" s="271"/>
      <c r="N231" s="272"/>
      <c r="O231" s="272"/>
      <c r="P231" s="272"/>
      <c r="Q231" s="272"/>
      <c r="R231" s="272"/>
      <c r="S231" s="272"/>
      <c r="T231" s="273"/>
      <c r="U231" s="13"/>
      <c r="V231" s="13"/>
      <c r="W231" s="13"/>
      <c r="X231" s="13"/>
      <c r="Y231" s="13"/>
      <c r="Z231" s="13"/>
      <c r="AA231" s="13"/>
      <c r="AB231" s="13"/>
      <c r="AC231" s="13"/>
      <c r="AD231" s="13"/>
      <c r="AE231" s="13"/>
      <c r="AT231" s="274" t="s">
        <v>1417</v>
      </c>
      <c r="AU231" s="274" t="s">
        <v>80</v>
      </c>
      <c r="AV231" s="13" t="s">
        <v>80</v>
      </c>
      <c r="AW231" s="13" t="s">
        <v>33</v>
      </c>
      <c r="AX231" s="13" t="s">
        <v>78</v>
      </c>
      <c r="AY231" s="274" t="s">
        <v>202</v>
      </c>
    </row>
    <row r="232" s="2" customFormat="1" ht="33" customHeight="1">
      <c r="A232" s="37"/>
      <c r="B232" s="38"/>
      <c r="C232" s="232" t="s">
        <v>552</v>
      </c>
      <c r="D232" s="232" t="s">
        <v>259</v>
      </c>
      <c r="E232" s="233" t="s">
        <v>2034</v>
      </c>
      <c r="F232" s="234" t="s">
        <v>2035</v>
      </c>
      <c r="G232" s="235" t="s">
        <v>1595</v>
      </c>
      <c r="H232" s="236">
        <v>179.19999999999999</v>
      </c>
      <c r="I232" s="237"/>
      <c r="J232" s="238">
        <f>ROUND(I232*H232,2)</f>
        <v>0</v>
      </c>
      <c r="K232" s="234" t="s">
        <v>207</v>
      </c>
      <c r="L232" s="43"/>
      <c r="M232" s="239" t="s">
        <v>19</v>
      </c>
      <c r="N232" s="240" t="s">
        <v>42</v>
      </c>
      <c r="O232" s="83"/>
      <c r="P232" s="228">
        <f>O232*H232</f>
        <v>0</v>
      </c>
      <c r="Q232" s="228">
        <v>0</v>
      </c>
      <c r="R232" s="228">
        <f>Q232*H232</f>
        <v>0</v>
      </c>
      <c r="S232" s="228">
        <v>0</v>
      </c>
      <c r="T232" s="229">
        <f>S232*H232</f>
        <v>0</v>
      </c>
      <c r="U232" s="37"/>
      <c r="V232" s="37"/>
      <c r="W232" s="37"/>
      <c r="X232" s="37"/>
      <c r="Y232" s="37"/>
      <c r="Z232" s="37"/>
      <c r="AA232" s="37"/>
      <c r="AB232" s="37"/>
      <c r="AC232" s="37"/>
      <c r="AD232" s="37"/>
      <c r="AE232" s="37"/>
      <c r="AR232" s="230" t="s">
        <v>209</v>
      </c>
      <c r="AT232" s="230" t="s">
        <v>259</v>
      </c>
      <c r="AU232" s="230" t="s">
        <v>80</v>
      </c>
      <c r="AY232" s="16" t="s">
        <v>202</v>
      </c>
      <c r="BE232" s="231">
        <f>IF(N232="základní",J232,0)</f>
        <v>0</v>
      </c>
      <c r="BF232" s="231">
        <f>IF(N232="snížená",J232,0)</f>
        <v>0</v>
      </c>
      <c r="BG232" s="231">
        <f>IF(N232="zákl. přenesená",J232,0)</f>
        <v>0</v>
      </c>
      <c r="BH232" s="231">
        <f>IF(N232="sníž. přenesená",J232,0)</f>
        <v>0</v>
      </c>
      <c r="BI232" s="231">
        <f>IF(N232="nulová",J232,0)</f>
        <v>0</v>
      </c>
      <c r="BJ232" s="16" t="s">
        <v>78</v>
      </c>
      <c r="BK232" s="231">
        <f>ROUND(I232*H232,2)</f>
        <v>0</v>
      </c>
      <c r="BL232" s="16" t="s">
        <v>209</v>
      </c>
      <c r="BM232" s="230" t="s">
        <v>2036</v>
      </c>
    </row>
    <row r="233" s="2" customFormat="1">
      <c r="A233" s="37"/>
      <c r="B233" s="38"/>
      <c r="C233" s="39"/>
      <c r="D233" s="254" t="s">
        <v>1355</v>
      </c>
      <c r="E233" s="39"/>
      <c r="F233" s="255" t="s">
        <v>2037</v>
      </c>
      <c r="G233" s="39"/>
      <c r="H233" s="39"/>
      <c r="I233" s="146"/>
      <c r="J233" s="39"/>
      <c r="K233" s="39"/>
      <c r="L233" s="43"/>
      <c r="M233" s="256"/>
      <c r="N233" s="257"/>
      <c r="O233" s="83"/>
      <c r="P233" s="83"/>
      <c r="Q233" s="83"/>
      <c r="R233" s="83"/>
      <c r="S233" s="83"/>
      <c r="T233" s="84"/>
      <c r="U233" s="37"/>
      <c r="V233" s="37"/>
      <c r="W233" s="37"/>
      <c r="X233" s="37"/>
      <c r="Y233" s="37"/>
      <c r="Z233" s="37"/>
      <c r="AA233" s="37"/>
      <c r="AB233" s="37"/>
      <c r="AC233" s="37"/>
      <c r="AD233" s="37"/>
      <c r="AE233" s="37"/>
      <c r="AT233" s="16" t="s">
        <v>1355</v>
      </c>
      <c r="AU233" s="16" t="s">
        <v>80</v>
      </c>
    </row>
    <row r="234" s="2" customFormat="1">
      <c r="A234" s="37"/>
      <c r="B234" s="38"/>
      <c r="C234" s="39"/>
      <c r="D234" s="254" t="s">
        <v>341</v>
      </c>
      <c r="E234" s="39"/>
      <c r="F234" s="255" t="s">
        <v>2038</v>
      </c>
      <c r="G234" s="39"/>
      <c r="H234" s="39"/>
      <c r="I234" s="146"/>
      <c r="J234" s="39"/>
      <c r="K234" s="39"/>
      <c r="L234" s="43"/>
      <c r="M234" s="256"/>
      <c r="N234" s="257"/>
      <c r="O234" s="83"/>
      <c r="P234" s="83"/>
      <c r="Q234" s="83"/>
      <c r="R234" s="83"/>
      <c r="S234" s="83"/>
      <c r="T234" s="84"/>
      <c r="U234" s="37"/>
      <c r="V234" s="37"/>
      <c r="W234" s="37"/>
      <c r="X234" s="37"/>
      <c r="Y234" s="37"/>
      <c r="Z234" s="37"/>
      <c r="AA234" s="37"/>
      <c r="AB234" s="37"/>
      <c r="AC234" s="37"/>
      <c r="AD234" s="37"/>
      <c r="AE234" s="37"/>
      <c r="AT234" s="16" t="s">
        <v>341</v>
      </c>
      <c r="AU234" s="16" t="s">
        <v>80</v>
      </c>
    </row>
    <row r="235" s="13" customFormat="1">
      <c r="A235" s="13"/>
      <c r="B235" s="264"/>
      <c r="C235" s="265"/>
      <c r="D235" s="254" t="s">
        <v>1417</v>
      </c>
      <c r="E235" s="266" t="s">
        <v>19</v>
      </c>
      <c r="F235" s="267" t="s">
        <v>2039</v>
      </c>
      <c r="G235" s="265"/>
      <c r="H235" s="268">
        <v>179.19999999999999</v>
      </c>
      <c r="I235" s="269"/>
      <c r="J235" s="265"/>
      <c r="K235" s="265"/>
      <c r="L235" s="270"/>
      <c r="M235" s="271"/>
      <c r="N235" s="272"/>
      <c r="O235" s="272"/>
      <c r="P235" s="272"/>
      <c r="Q235" s="272"/>
      <c r="R235" s="272"/>
      <c r="S235" s="272"/>
      <c r="T235" s="273"/>
      <c r="U235" s="13"/>
      <c r="V235" s="13"/>
      <c r="W235" s="13"/>
      <c r="X235" s="13"/>
      <c r="Y235" s="13"/>
      <c r="Z235" s="13"/>
      <c r="AA235" s="13"/>
      <c r="AB235" s="13"/>
      <c r="AC235" s="13"/>
      <c r="AD235" s="13"/>
      <c r="AE235" s="13"/>
      <c r="AT235" s="274" t="s">
        <v>1417</v>
      </c>
      <c r="AU235" s="274" t="s">
        <v>80</v>
      </c>
      <c r="AV235" s="13" t="s">
        <v>80</v>
      </c>
      <c r="AW235" s="13" t="s">
        <v>33</v>
      </c>
      <c r="AX235" s="13" t="s">
        <v>78</v>
      </c>
      <c r="AY235" s="274" t="s">
        <v>202</v>
      </c>
    </row>
    <row r="236" s="2" customFormat="1" ht="33" customHeight="1">
      <c r="A236" s="37"/>
      <c r="B236" s="38"/>
      <c r="C236" s="232" t="s">
        <v>556</v>
      </c>
      <c r="D236" s="232" t="s">
        <v>259</v>
      </c>
      <c r="E236" s="233" t="s">
        <v>2040</v>
      </c>
      <c r="F236" s="234" t="s">
        <v>2041</v>
      </c>
      <c r="G236" s="235" t="s">
        <v>2042</v>
      </c>
      <c r="H236" s="236">
        <v>18</v>
      </c>
      <c r="I236" s="237"/>
      <c r="J236" s="238">
        <f>ROUND(I236*H236,2)</f>
        <v>0</v>
      </c>
      <c r="K236" s="234" t="s">
        <v>207</v>
      </c>
      <c r="L236" s="43"/>
      <c r="M236" s="239" t="s">
        <v>19</v>
      </c>
      <c r="N236" s="240" t="s">
        <v>42</v>
      </c>
      <c r="O236" s="83"/>
      <c r="P236" s="228">
        <f>O236*H236</f>
        <v>0</v>
      </c>
      <c r="Q236" s="228">
        <v>0</v>
      </c>
      <c r="R236" s="228">
        <f>Q236*H236</f>
        <v>0</v>
      </c>
      <c r="S236" s="228">
        <v>0</v>
      </c>
      <c r="T236" s="229">
        <f>S236*H236</f>
        <v>0</v>
      </c>
      <c r="U236" s="37"/>
      <c r="V236" s="37"/>
      <c r="W236" s="37"/>
      <c r="X236" s="37"/>
      <c r="Y236" s="37"/>
      <c r="Z236" s="37"/>
      <c r="AA236" s="37"/>
      <c r="AB236" s="37"/>
      <c r="AC236" s="37"/>
      <c r="AD236" s="37"/>
      <c r="AE236" s="37"/>
      <c r="AR236" s="230" t="s">
        <v>209</v>
      </c>
      <c r="AT236" s="230" t="s">
        <v>259</v>
      </c>
      <c r="AU236" s="230" t="s">
        <v>80</v>
      </c>
      <c r="AY236" s="16" t="s">
        <v>202</v>
      </c>
      <c r="BE236" s="231">
        <f>IF(N236="základní",J236,0)</f>
        <v>0</v>
      </c>
      <c r="BF236" s="231">
        <f>IF(N236="snížená",J236,0)</f>
        <v>0</v>
      </c>
      <c r="BG236" s="231">
        <f>IF(N236="zákl. přenesená",J236,0)</f>
        <v>0</v>
      </c>
      <c r="BH236" s="231">
        <f>IF(N236="sníž. přenesená",J236,0)</f>
        <v>0</v>
      </c>
      <c r="BI236" s="231">
        <f>IF(N236="nulová",J236,0)</f>
        <v>0</v>
      </c>
      <c r="BJ236" s="16" t="s">
        <v>78</v>
      </c>
      <c r="BK236" s="231">
        <f>ROUND(I236*H236,2)</f>
        <v>0</v>
      </c>
      <c r="BL236" s="16" t="s">
        <v>209</v>
      </c>
      <c r="BM236" s="230" t="s">
        <v>2043</v>
      </c>
    </row>
    <row r="237" s="2" customFormat="1">
      <c r="A237" s="37"/>
      <c r="B237" s="38"/>
      <c r="C237" s="39"/>
      <c r="D237" s="254" t="s">
        <v>1355</v>
      </c>
      <c r="E237" s="39"/>
      <c r="F237" s="255" t="s">
        <v>2044</v>
      </c>
      <c r="G237" s="39"/>
      <c r="H237" s="39"/>
      <c r="I237" s="146"/>
      <c r="J237" s="39"/>
      <c r="K237" s="39"/>
      <c r="L237" s="43"/>
      <c r="M237" s="256"/>
      <c r="N237" s="257"/>
      <c r="O237" s="83"/>
      <c r="P237" s="83"/>
      <c r="Q237" s="83"/>
      <c r="R237" s="83"/>
      <c r="S237" s="83"/>
      <c r="T237" s="84"/>
      <c r="U237" s="37"/>
      <c r="V237" s="37"/>
      <c r="W237" s="37"/>
      <c r="X237" s="37"/>
      <c r="Y237" s="37"/>
      <c r="Z237" s="37"/>
      <c r="AA237" s="37"/>
      <c r="AB237" s="37"/>
      <c r="AC237" s="37"/>
      <c r="AD237" s="37"/>
      <c r="AE237" s="37"/>
      <c r="AT237" s="16" t="s">
        <v>1355</v>
      </c>
      <c r="AU237" s="16" t="s">
        <v>80</v>
      </c>
    </row>
    <row r="238" s="2" customFormat="1">
      <c r="A238" s="37"/>
      <c r="B238" s="38"/>
      <c r="C238" s="39"/>
      <c r="D238" s="254" t="s">
        <v>341</v>
      </c>
      <c r="E238" s="39"/>
      <c r="F238" s="255" t="s">
        <v>2045</v>
      </c>
      <c r="G238" s="39"/>
      <c r="H238" s="39"/>
      <c r="I238" s="146"/>
      <c r="J238" s="39"/>
      <c r="K238" s="39"/>
      <c r="L238" s="43"/>
      <c r="M238" s="256"/>
      <c r="N238" s="257"/>
      <c r="O238" s="83"/>
      <c r="P238" s="83"/>
      <c r="Q238" s="83"/>
      <c r="R238" s="83"/>
      <c r="S238" s="83"/>
      <c r="T238" s="84"/>
      <c r="U238" s="37"/>
      <c r="V238" s="37"/>
      <c r="W238" s="37"/>
      <c r="X238" s="37"/>
      <c r="Y238" s="37"/>
      <c r="Z238" s="37"/>
      <c r="AA238" s="37"/>
      <c r="AB238" s="37"/>
      <c r="AC238" s="37"/>
      <c r="AD238" s="37"/>
      <c r="AE238" s="37"/>
      <c r="AT238" s="16" t="s">
        <v>341</v>
      </c>
      <c r="AU238" s="16" t="s">
        <v>80</v>
      </c>
    </row>
    <row r="239" s="2" customFormat="1" ht="33" customHeight="1">
      <c r="A239" s="37"/>
      <c r="B239" s="38"/>
      <c r="C239" s="232" t="s">
        <v>560</v>
      </c>
      <c r="D239" s="232" t="s">
        <v>259</v>
      </c>
      <c r="E239" s="233" t="s">
        <v>2046</v>
      </c>
      <c r="F239" s="234" t="s">
        <v>2047</v>
      </c>
      <c r="G239" s="235" t="s">
        <v>2019</v>
      </c>
      <c r="H239" s="236">
        <v>0.0080000000000000002</v>
      </c>
      <c r="I239" s="237"/>
      <c r="J239" s="238">
        <f>ROUND(I239*H239,2)</f>
        <v>0</v>
      </c>
      <c r="K239" s="234" t="s">
        <v>207</v>
      </c>
      <c r="L239" s="43"/>
      <c r="M239" s="239" t="s">
        <v>19</v>
      </c>
      <c r="N239" s="240" t="s">
        <v>42</v>
      </c>
      <c r="O239" s="83"/>
      <c r="P239" s="228">
        <f>O239*H239</f>
        <v>0</v>
      </c>
      <c r="Q239" s="228">
        <v>0</v>
      </c>
      <c r="R239" s="228">
        <f>Q239*H239</f>
        <v>0</v>
      </c>
      <c r="S239" s="228">
        <v>0</v>
      </c>
      <c r="T239" s="229">
        <f>S239*H239</f>
        <v>0</v>
      </c>
      <c r="U239" s="37"/>
      <c r="V239" s="37"/>
      <c r="W239" s="37"/>
      <c r="X239" s="37"/>
      <c r="Y239" s="37"/>
      <c r="Z239" s="37"/>
      <c r="AA239" s="37"/>
      <c r="AB239" s="37"/>
      <c r="AC239" s="37"/>
      <c r="AD239" s="37"/>
      <c r="AE239" s="37"/>
      <c r="AR239" s="230" t="s">
        <v>209</v>
      </c>
      <c r="AT239" s="230" t="s">
        <v>259</v>
      </c>
      <c r="AU239" s="230" t="s">
        <v>80</v>
      </c>
      <c r="AY239" s="16" t="s">
        <v>202</v>
      </c>
      <c r="BE239" s="231">
        <f>IF(N239="základní",J239,0)</f>
        <v>0</v>
      </c>
      <c r="BF239" s="231">
        <f>IF(N239="snížená",J239,0)</f>
        <v>0</v>
      </c>
      <c r="BG239" s="231">
        <f>IF(N239="zákl. přenesená",J239,0)</f>
        <v>0</v>
      </c>
      <c r="BH239" s="231">
        <f>IF(N239="sníž. přenesená",J239,0)</f>
        <v>0</v>
      </c>
      <c r="BI239" s="231">
        <f>IF(N239="nulová",J239,0)</f>
        <v>0</v>
      </c>
      <c r="BJ239" s="16" t="s">
        <v>78</v>
      </c>
      <c r="BK239" s="231">
        <f>ROUND(I239*H239,2)</f>
        <v>0</v>
      </c>
      <c r="BL239" s="16" t="s">
        <v>209</v>
      </c>
      <c r="BM239" s="230" t="s">
        <v>2048</v>
      </c>
    </row>
    <row r="240" s="2" customFormat="1">
      <c r="A240" s="37"/>
      <c r="B240" s="38"/>
      <c r="C240" s="39"/>
      <c r="D240" s="254" t="s">
        <v>1355</v>
      </c>
      <c r="E240" s="39"/>
      <c r="F240" s="255" t="s">
        <v>2049</v>
      </c>
      <c r="G240" s="39"/>
      <c r="H240" s="39"/>
      <c r="I240" s="146"/>
      <c r="J240" s="39"/>
      <c r="K240" s="39"/>
      <c r="L240" s="43"/>
      <c r="M240" s="256"/>
      <c r="N240" s="257"/>
      <c r="O240" s="83"/>
      <c r="P240" s="83"/>
      <c r="Q240" s="83"/>
      <c r="R240" s="83"/>
      <c r="S240" s="83"/>
      <c r="T240" s="84"/>
      <c r="U240" s="37"/>
      <c r="V240" s="37"/>
      <c r="W240" s="37"/>
      <c r="X240" s="37"/>
      <c r="Y240" s="37"/>
      <c r="Z240" s="37"/>
      <c r="AA240" s="37"/>
      <c r="AB240" s="37"/>
      <c r="AC240" s="37"/>
      <c r="AD240" s="37"/>
      <c r="AE240" s="37"/>
      <c r="AT240" s="16" t="s">
        <v>1355</v>
      </c>
      <c r="AU240" s="16" t="s">
        <v>80</v>
      </c>
    </row>
    <row r="241" s="2" customFormat="1">
      <c r="A241" s="37"/>
      <c r="B241" s="38"/>
      <c r="C241" s="39"/>
      <c r="D241" s="254" t="s">
        <v>341</v>
      </c>
      <c r="E241" s="39"/>
      <c r="F241" s="255" t="s">
        <v>2045</v>
      </c>
      <c r="G241" s="39"/>
      <c r="H241" s="39"/>
      <c r="I241" s="146"/>
      <c r="J241" s="39"/>
      <c r="K241" s="39"/>
      <c r="L241" s="43"/>
      <c r="M241" s="256"/>
      <c r="N241" s="257"/>
      <c r="O241" s="83"/>
      <c r="P241" s="83"/>
      <c r="Q241" s="83"/>
      <c r="R241" s="83"/>
      <c r="S241" s="83"/>
      <c r="T241" s="84"/>
      <c r="U241" s="37"/>
      <c r="V241" s="37"/>
      <c r="W241" s="37"/>
      <c r="X241" s="37"/>
      <c r="Y241" s="37"/>
      <c r="Z241" s="37"/>
      <c r="AA241" s="37"/>
      <c r="AB241" s="37"/>
      <c r="AC241" s="37"/>
      <c r="AD241" s="37"/>
      <c r="AE241" s="37"/>
      <c r="AT241" s="16" t="s">
        <v>341</v>
      </c>
      <c r="AU241" s="16" t="s">
        <v>80</v>
      </c>
    </row>
    <row r="242" s="2" customFormat="1" ht="33" customHeight="1">
      <c r="A242" s="37"/>
      <c r="B242" s="38"/>
      <c r="C242" s="232" t="s">
        <v>564</v>
      </c>
      <c r="D242" s="232" t="s">
        <v>259</v>
      </c>
      <c r="E242" s="233" t="s">
        <v>2050</v>
      </c>
      <c r="F242" s="234" t="s">
        <v>2051</v>
      </c>
      <c r="G242" s="235" t="s">
        <v>2019</v>
      </c>
      <c r="H242" s="236">
        <v>0.81000000000000005</v>
      </c>
      <c r="I242" s="237"/>
      <c r="J242" s="238">
        <f>ROUND(I242*H242,2)</f>
        <v>0</v>
      </c>
      <c r="K242" s="234" t="s">
        <v>207</v>
      </c>
      <c r="L242" s="43"/>
      <c r="M242" s="239" t="s">
        <v>19</v>
      </c>
      <c r="N242" s="240" t="s">
        <v>42</v>
      </c>
      <c r="O242" s="83"/>
      <c r="P242" s="228">
        <f>O242*H242</f>
        <v>0</v>
      </c>
      <c r="Q242" s="228">
        <v>0</v>
      </c>
      <c r="R242" s="228">
        <f>Q242*H242</f>
        <v>0</v>
      </c>
      <c r="S242" s="228">
        <v>0</v>
      </c>
      <c r="T242" s="229">
        <f>S242*H242</f>
        <v>0</v>
      </c>
      <c r="U242" s="37"/>
      <c r="V242" s="37"/>
      <c r="W242" s="37"/>
      <c r="X242" s="37"/>
      <c r="Y242" s="37"/>
      <c r="Z242" s="37"/>
      <c r="AA242" s="37"/>
      <c r="AB242" s="37"/>
      <c r="AC242" s="37"/>
      <c r="AD242" s="37"/>
      <c r="AE242" s="37"/>
      <c r="AR242" s="230" t="s">
        <v>209</v>
      </c>
      <c r="AT242" s="230" t="s">
        <v>259</v>
      </c>
      <c r="AU242" s="230" t="s">
        <v>80</v>
      </c>
      <c r="AY242" s="16" t="s">
        <v>202</v>
      </c>
      <c r="BE242" s="231">
        <f>IF(N242="základní",J242,0)</f>
        <v>0</v>
      </c>
      <c r="BF242" s="231">
        <f>IF(N242="snížená",J242,0)</f>
        <v>0</v>
      </c>
      <c r="BG242" s="231">
        <f>IF(N242="zákl. přenesená",J242,0)</f>
        <v>0</v>
      </c>
      <c r="BH242" s="231">
        <f>IF(N242="sníž. přenesená",J242,0)</f>
        <v>0</v>
      </c>
      <c r="BI242" s="231">
        <f>IF(N242="nulová",J242,0)</f>
        <v>0</v>
      </c>
      <c r="BJ242" s="16" t="s">
        <v>78</v>
      </c>
      <c r="BK242" s="231">
        <f>ROUND(I242*H242,2)</f>
        <v>0</v>
      </c>
      <c r="BL242" s="16" t="s">
        <v>209</v>
      </c>
      <c r="BM242" s="230" t="s">
        <v>2052</v>
      </c>
    </row>
    <row r="243" s="2" customFormat="1">
      <c r="A243" s="37"/>
      <c r="B243" s="38"/>
      <c r="C243" s="39"/>
      <c r="D243" s="254" t="s">
        <v>1355</v>
      </c>
      <c r="E243" s="39"/>
      <c r="F243" s="255" t="s">
        <v>2049</v>
      </c>
      <c r="G243" s="39"/>
      <c r="H243" s="39"/>
      <c r="I243" s="146"/>
      <c r="J243" s="39"/>
      <c r="K243" s="39"/>
      <c r="L243" s="43"/>
      <c r="M243" s="256"/>
      <c r="N243" s="257"/>
      <c r="O243" s="83"/>
      <c r="P243" s="83"/>
      <c r="Q243" s="83"/>
      <c r="R243" s="83"/>
      <c r="S243" s="83"/>
      <c r="T243" s="84"/>
      <c r="U243" s="37"/>
      <c r="V243" s="37"/>
      <c r="W243" s="37"/>
      <c r="X243" s="37"/>
      <c r="Y243" s="37"/>
      <c r="Z243" s="37"/>
      <c r="AA243" s="37"/>
      <c r="AB243" s="37"/>
      <c r="AC243" s="37"/>
      <c r="AD243" s="37"/>
      <c r="AE243" s="37"/>
      <c r="AT243" s="16" t="s">
        <v>1355</v>
      </c>
      <c r="AU243" s="16" t="s">
        <v>80</v>
      </c>
    </row>
    <row r="244" s="2" customFormat="1">
      <c r="A244" s="37"/>
      <c r="B244" s="38"/>
      <c r="C244" s="39"/>
      <c r="D244" s="254" t="s">
        <v>341</v>
      </c>
      <c r="E244" s="39"/>
      <c r="F244" s="255" t="s">
        <v>2053</v>
      </c>
      <c r="G244" s="39"/>
      <c r="H244" s="39"/>
      <c r="I244" s="146"/>
      <c r="J244" s="39"/>
      <c r="K244" s="39"/>
      <c r="L244" s="43"/>
      <c r="M244" s="256"/>
      <c r="N244" s="257"/>
      <c r="O244" s="83"/>
      <c r="P244" s="83"/>
      <c r="Q244" s="83"/>
      <c r="R244" s="83"/>
      <c r="S244" s="83"/>
      <c r="T244" s="84"/>
      <c r="U244" s="37"/>
      <c r="V244" s="37"/>
      <c r="W244" s="37"/>
      <c r="X244" s="37"/>
      <c r="Y244" s="37"/>
      <c r="Z244" s="37"/>
      <c r="AA244" s="37"/>
      <c r="AB244" s="37"/>
      <c r="AC244" s="37"/>
      <c r="AD244" s="37"/>
      <c r="AE244" s="37"/>
      <c r="AT244" s="16" t="s">
        <v>341</v>
      </c>
      <c r="AU244" s="16" t="s">
        <v>80</v>
      </c>
    </row>
    <row r="245" s="13" customFormat="1">
      <c r="A245" s="13"/>
      <c r="B245" s="264"/>
      <c r="C245" s="265"/>
      <c r="D245" s="254" t="s">
        <v>1417</v>
      </c>
      <c r="E245" s="266" t="s">
        <v>19</v>
      </c>
      <c r="F245" s="267" t="s">
        <v>2054</v>
      </c>
      <c r="G245" s="265"/>
      <c r="H245" s="268">
        <v>0.81000000000000005</v>
      </c>
      <c r="I245" s="269"/>
      <c r="J245" s="265"/>
      <c r="K245" s="265"/>
      <c r="L245" s="270"/>
      <c r="M245" s="271"/>
      <c r="N245" s="272"/>
      <c r="O245" s="272"/>
      <c r="P245" s="272"/>
      <c r="Q245" s="272"/>
      <c r="R245" s="272"/>
      <c r="S245" s="272"/>
      <c r="T245" s="273"/>
      <c r="U245" s="13"/>
      <c r="V245" s="13"/>
      <c r="W245" s="13"/>
      <c r="X245" s="13"/>
      <c r="Y245" s="13"/>
      <c r="Z245" s="13"/>
      <c r="AA245" s="13"/>
      <c r="AB245" s="13"/>
      <c r="AC245" s="13"/>
      <c r="AD245" s="13"/>
      <c r="AE245" s="13"/>
      <c r="AT245" s="274" t="s">
        <v>1417</v>
      </c>
      <c r="AU245" s="274" t="s">
        <v>80</v>
      </c>
      <c r="AV245" s="13" t="s">
        <v>80</v>
      </c>
      <c r="AW245" s="13" t="s">
        <v>33</v>
      </c>
      <c r="AX245" s="13" t="s">
        <v>78</v>
      </c>
      <c r="AY245" s="274" t="s">
        <v>202</v>
      </c>
    </row>
    <row r="246" s="2" customFormat="1" ht="33" customHeight="1">
      <c r="A246" s="37"/>
      <c r="B246" s="38"/>
      <c r="C246" s="232" t="s">
        <v>568</v>
      </c>
      <c r="D246" s="232" t="s">
        <v>259</v>
      </c>
      <c r="E246" s="233" t="s">
        <v>2055</v>
      </c>
      <c r="F246" s="234" t="s">
        <v>2056</v>
      </c>
      <c r="G246" s="235" t="s">
        <v>1595</v>
      </c>
      <c r="H246" s="236">
        <v>500</v>
      </c>
      <c r="I246" s="237"/>
      <c r="J246" s="238">
        <f>ROUND(I246*H246,2)</f>
        <v>0</v>
      </c>
      <c r="K246" s="234" t="s">
        <v>207</v>
      </c>
      <c r="L246" s="43"/>
      <c r="M246" s="239" t="s">
        <v>19</v>
      </c>
      <c r="N246" s="240" t="s">
        <v>42</v>
      </c>
      <c r="O246" s="83"/>
      <c r="P246" s="228">
        <f>O246*H246</f>
        <v>0</v>
      </c>
      <c r="Q246" s="228">
        <v>0</v>
      </c>
      <c r="R246" s="228">
        <f>Q246*H246</f>
        <v>0</v>
      </c>
      <c r="S246" s="228">
        <v>0</v>
      </c>
      <c r="T246" s="229">
        <f>S246*H246</f>
        <v>0</v>
      </c>
      <c r="U246" s="37"/>
      <c r="V246" s="37"/>
      <c r="W246" s="37"/>
      <c r="X246" s="37"/>
      <c r="Y246" s="37"/>
      <c r="Z246" s="37"/>
      <c r="AA246" s="37"/>
      <c r="AB246" s="37"/>
      <c r="AC246" s="37"/>
      <c r="AD246" s="37"/>
      <c r="AE246" s="37"/>
      <c r="AR246" s="230" t="s">
        <v>209</v>
      </c>
      <c r="AT246" s="230" t="s">
        <v>259</v>
      </c>
      <c r="AU246" s="230" t="s">
        <v>80</v>
      </c>
      <c r="AY246" s="16" t="s">
        <v>202</v>
      </c>
      <c r="BE246" s="231">
        <f>IF(N246="základní",J246,0)</f>
        <v>0</v>
      </c>
      <c r="BF246" s="231">
        <f>IF(N246="snížená",J246,0)</f>
        <v>0</v>
      </c>
      <c r="BG246" s="231">
        <f>IF(N246="zákl. přenesená",J246,0)</f>
        <v>0</v>
      </c>
      <c r="BH246" s="231">
        <f>IF(N246="sníž. přenesená",J246,0)</f>
        <v>0</v>
      </c>
      <c r="BI246" s="231">
        <f>IF(N246="nulová",J246,0)</f>
        <v>0</v>
      </c>
      <c r="BJ246" s="16" t="s">
        <v>78</v>
      </c>
      <c r="BK246" s="231">
        <f>ROUND(I246*H246,2)</f>
        <v>0</v>
      </c>
      <c r="BL246" s="16" t="s">
        <v>209</v>
      </c>
      <c r="BM246" s="230" t="s">
        <v>2057</v>
      </c>
    </row>
    <row r="247" s="2" customFormat="1">
      <c r="A247" s="37"/>
      <c r="B247" s="38"/>
      <c r="C247" s="39"/>
      <c r="D247" s="254" t="s">
        <v>1355</v>
      </c>
      <c r="E247" s="39"/>
      <c r="F247" s="255" t="s">
        <v>2058</v>
      </c>
      <c r="G247" s="39"/>
      <c r="H247" s="39"/>
      <c r="I247" s="146"/>
      <c r="J247" s="39"/>
      <c r="K247" s="39"/>
      <c r="L247" s="43"/>
      <c r="M247" s="256"/>
      <c r="N247" s="257"/>
      <c r="O247" s="83"/>
      <c r="P247" s="83"/>
      <c r="Q247" s="83"/>
      <c r="R247" s="83"/>
      <c r="S247" s="83"/>
      <c r="T247" s="84"/>
      <c r="U247" s="37"/>
      <c r="V247" s="37"/>
      <c r="W247" s="37"/>
      <c r="X247" s="37"/>
      <c r="Y247" s="37"/>
      <c r="Z247" s="37"/>
      <c r="AA247" s="37"/>
      <c r="AB247" s="37"/>
      <c r="AC247" s="37"/>
      <c r="AD247" s="37"/>
      <c r="AE247" s="37"/>
      <c r="AT247" s="16" t="s">
        <v>1355</v>
      </c>
      <c r="AU247" s="16" t="s">
        <v>80</v>
      </c>
    </row>
    <row r="248" s="2" customFormat="1">
      <c r="A248" s="37"/>
      <c r="B248" s="38"/>
      <c r="C248" s="39"/>
      <c r="D248" s="254" t="s">
        <v>341</v>
      </c>
      <c r="E248" s="39"/>
      <c r="F248" s="255" t="s">
        <v>1917</v>
      </c>
      <c r="G248" s="39"/>
      <c r="H248" s="39"/>
      <c r="I248" s="146"/>
      <c r="J248" s="39"/>
      <c r="K248" s="39"/>
      <c r="L248" s="43"/>
      <c r="M248" s="256"/>
      <c r="N248" s="257"/>
      <c r="O248" s="83"/>
      <c r="P248" s="83"/>
      <c r="Q248" s="83"/>
      <c r="R248" s="83"/>
      <c r="S248" s="83"/>
      <c r="T248" s="84"/>
      <c r="U248" s="37"/>
      <c r="V248" s="37"/>
      <c r="W248" s="37"/>
      <c r="X248" s="37"/>
      <c r="Y248" s="37"/>
      <c r="Z248" s="37"/>
      <c r="AA248" s="37"/>
      <c r="AB248" s="37"/>
      <c r="AC248" s="37"/>
      <c r="AD248" s="37"/>
      <c r="AE248" s="37"/>
      <c r="AT248" s="16" t="s">
        <v>341</v>
      </c>
      <c r="AU248" s="16" t="s">
        <v>80</v>
      </c>
    </row>
    <row r="249" s="13" customFormat="1">
      <c r="A249" s="13"/>
      <c r="B249" s="264"/>
      <c r="C249" s="265"/>
      <c r="D249" s="254" t="s">
        <v>1417</v>
      </c>
      <c r="E249" s="266" t="s">
        <v>19</v>
      </c>
      <c r="F249" s="267" t="s">
        <v>2059</v>
      </c>
      <c r="G249" s="265"/>
      <c r="H249" s="268">
        <v>500</v>
      </c>
      <c r="I249" s="269"/>
      <c r="J249" s="265"/>
      <c r="K249" s="265"/>
      <c r="L249" s="270"/>
      <c r="M249" s="271"/>
      <c r="N249" s="272"/>
      <c r="O249" s="272"/>
      <c r="P249" s="272"/>
      <c r="Q249" s="272"/>
      <c r="R249" s="272"/>
      <c r="S249" s="272"/>
      <c r="T249" s="273"/>
      <c r="U249" s="13"/>
      <c r="V249" s="13"/>
      <c r="W249" s="13"/>
      <c r="X249" s="13"/>
      <c r="Y249" s="13"/>
      <c r="Z249" s="13"/>
      <c r="AA249" s="13"/>
      <c r="AB249" s="13"/>
      <c r="AC249" s="13"/>
      <c r="AD249" s="13"/>
      <c r="AE249" s="13"/>
      <c r="AT249" s="274" t="s">
        <v>1417</v>
      </c>
      <c r="AU249" s="274" t="s">
        <v>80</v>
      </c>
      <c r="AV249" s="13" t="s">
        <v>80</v>
      </c>
      <c r="AW249" s="13" t="s">
        <v>33</v>
      </c>
      <c r="AX249" s="13" t="s">
        <v>78</v>
      </c>
      <c r="AY249" s="274" t="s">
        <v>202</v>
      </c>
    </row>
    <row r="250" s="2" customFormat="1" ht="33" customHeight="1">
      <c r="A250" s="37"/>
      <c r="B250" s="38"/>
      <c r="C250" s="232" t="s">
        <v>572</v>
      </c>
      <c r="D250" s="232" t="s">
        <v>259</v>
      </c>
      <c r="E250" s="233" t="s">
        <v>2060</v>
      </c>
      <c r="F250" s="234" t="s">
        <v>2061</v>
      </c>
      <c r="G250" s="235" t="s">
        <v>1647</v>
      </c>
      <c r="H250" s="236">
        <v>50</v>
      </c>
      <c r="I250" s="237"/>
      <c r="J250" s="238">
        <f>ROUND(I250*H250,2)</f>
        <v>0</v>
      </c>
      <c r="K250" s="234" t="s">
        <v>207</v>
      </c>
      <c r="L250" s="43"/>
      <c r="M250" s="239" t="s">
        <v>19</v>
      </c>
      <c r="N250" s="240" t="s">
        <v>42</v>
      </c>
      <c r="O250" s="83"/>
      <c r="P250" s="228">
        <f>O250*H250</f>
        <v>0</v>
      </c>
      <c r="Q250" s="228">
        <v>0</v>
      </c>
      <c r="R250" s="228">
        <f>Q250*H250</f>
        <v>0</v>
      </c>
      <c r="S250" s="228">
        <v>0</v>
      </c>
      <c r="T250" s="229">
        <f>S250*H250</f>
        <v>0</v>
      </c>
      <c r="U250" s="37"/>
      <c r="V250" s="37"/>
      <c r="W250" s="37"/>
      <c r="X250" s="37"/>
      <c r="Y250" s="37"/>
      <c r="Z250" s="37"/>
      <c r="AA250" s="37"/>
      <c r="AB250" s="37"/>
      <c r="AC250" s="37"/>
      <c r="AD250" s="37"/>
      <c r="AE250" s="37"/>
      <c r="AR250" s="230" t="s">
        <v>209</v>
      </c>
      <c r="AT250" s="230" t="s">
        <v>259</v>
      </c>
      <c r="AU250" s="230" t="s">
        <v>80</v>
      </c>
      <c r="AY250" s="16" t="s">
        <v>202</v>
      </c>
      <c r="BE250" s="231">
        <f>IF(N250="základní",J250,0)</f>
        <v>0</v>
      </c>
      <c r="BF250" s="231">
        <f>IF(N250="snížená",J250,0)</f>
        <v>0</v>
      </c>
      <c r="BG250" s="231">
        <f>IF(N250="zákl. přenesená",J250,0)</f>
        <v>0</v>
      </c>
      <c r="BH250" s="231">
        <f>IF(N250="sníž. přenesená",J250,0)</f>
        <v>0</v>
      </c>
      <c r="BI250" s="231">
        <f>IF(N250="nulová",J250,0)</f>
        <v>0</v>
      </c>
      <c r="BJ250" s="16" t="s">
        <v>78</v>
      </c>
      <c r="BK250" s="231">
        <f>ROUND(I250*H250,2)</f>
        <v>0</v>
      </c>
      <c r="BL250" s="16" t="s">
        <v>209</v>
      </c>
      <c r="BM250" s="230" t="s">
        <v>2062</v>
      </c>
    </row>
    <row r="251" s="2" customFormat="1">
      <c r="A251" s="37"/>
      <c r="B251" s="38"/>
      <c r="C251" s="39"/>
      <c r="D251" s="254" t="s">
        <v>1355</v>
      </c>
      <c r="E251" s="39"/>
      <c r="F251" s="255" t="s">
        <v>2063</v>
      </c>
      <c r="G251" s="39"/>
      <c r="H251" s="39"/>
      <c r="I251" s="146"/>
      <c r="J251" s="39"/>
      <c r="K251" s="39"/>
      <c r="L251" s="43"/>
      <c r="M251" s="256"/>
      <c r="N251" s="257"/>
      <c r="O251" s="83"/>
      <c r="P251" s="83"/>
      <c r="Q251" s="83"/>
      <c r="R251" s="83"/>
      <c r="S251" s="83"/>
      <c r="T251" s="84"/>
      <c r="U251" s="37"/>
      <c r="V251" s="37"/>
      <c r="W251" s="37"/>
      <c r="X251" s="37"/>
      <c r="Y251" s="37"/>
      <c r="Z251" s="37"/>
      <c r="AA251" s="37"/>
      <c r="AB251" s="37"/>
      <c r="AC251" s="37"/>
      <c r="AD251" s="37"/>
      <c r="AE251" s="37"/>
      <c r="AT251" s="16" t="s">
        <v>1355</v>
      </c>
      <c r="AU251" s="16" t="s">
        <v>80</v>
      </c>
    </row>
    <row r="252" s="2" customFormat="1">
      <c r="A252" s="37"/>
      <c r="B252" s="38"/>
      <c r="C252" s="39"/>
      <c r="D252" s="254" t="s">
        <v>341</v>
      </c>
      <c r="E252" s="39"/>
      <c r="F252" s="255" t="s">
        <v>1917</v>
      </c>
      <c r="G252" s="39"/>
      <c r="H252" s="39"/>
      <c r="I252" s="146"/>
      <c r="J252" s="39"/>
      <c r="K252" s="39"/>
      <c r="L252" s="43"/>
      <c r="M252" s="256"/>
      <c r="N252" s="257"/>
      <c r="O252" s="83"/>
      <c r="P252" s="83"/>
      <c r="Q252" s="83"/>
      <c r="R252" s="83"/>
      <c r="S252" s="83"/>
      <c r="T252" s="84"/>
      <c r="U252" s="37"/>
      <c r="V252" s="37"/>
      <c r="W252" s="37"/>
      <c r="X252" s="37"/>
      <c r="Y252" s="37"/>
      <c r="Z252" s="37"/>
      <c r="AA252" s="37"/>
      <c r="AB252" s="37"/>
      <c r="AC252" s="37"/>
      <c r="AD252" s="37"/>
      <c r="AE252" s="37"/>
      <c r="AT252" s="16" t="s">
        <v>341</v>
      </c>
      <c r="AU252" s="16" t="s">
        <v>80</v>
      </c>
    </row>
    <row r="253" s="2" customFormat="1" ht="55.5" customHeight="1">
      <c r="A253" s="37"/>
      <c r="B253" s="38"/>
      <c r="C253" s="232" t="s">
        <v>576</v>
      </c>
      <c r="D253" s="232" t="s">
        <v>259</v>
      </c>
      <c r="E253" s="233" t="s">
        <v>2064</v>
      </c>
      <c r="F253" s="234" t="s">
        <v>2065</v>
      </c>
      <c r="G253" s="235" t="s">
        <v>2019</v>
      </c>
      <c r="H253" s="236">
        <v>0.5</v>
      </c>
      <c r="I253" s="237"/>
      <c r="J253" s="238">
        <f>ROUND(I253*H253,2)</f>
        <v>0</v>
      </c>
      <c r="K253" s="234" t="s">
        <v>207</v>
      </c>
      <c r="L253" s="43"/>
      <c r="M253" s="239" t="s">
        <v>19</v>
      </c>
      <c r="N253" s="240" t="s">
        <v>42</v>
      </c>
      <c r="O253" s="83"/>
      <c r="P253" s="228">
        <f>O253*H253</f>
        <v>0</v>
      </c>
      <c r="Q253" s="228">
        <v>0</v>
      </c>
      <c r="R253" s="228">
        <f>Q253*H253</f>
        <v>0</v>
      </c>
      <c r="S253" s="228">
        <v>0</v>
      </c>
      <c r="T253" s="229">
        <f>S253*H253</f>
        <v>0</v>
      </c>
      <c r="U253" s="37"/>
      <c r="V253" s="37"/>
      <c r="W253" s="37"/>
      <c r="X253" s="37"/>
      <c r="Y253" s="37"/>
      <c r="Z253" s="37"/>
      <c r="AA253" s="37"/>
      <c r="AB253" s="37"/>
      <c r="AC253" s="37"/>
      <c r="AD253" s="37"/>
      <c r="AE253" s="37"/>
      <c r="AR253" s="230" t="s">
        <v>209</v>
      </c>
      <c r="AT253" s="230" t="s">
        <v>259</v>
      </c>
      <c r="AU253" s="230" t="s">
        <v>80</v>
      </c>
      <c r="AY253" s="16" t="s">
        <v>202</v>
      </c>
      <c r="BE253" s="231">
        <f>IF(N253="základní",J253,0)</f>
        <v>0</v>
      </c>
      <c r="BF253" s="231">
        <f>IF(N253="snížená",J253,0)</f>
        <v>0</v>
      </c>
      <c r="BG253" s="231">
        <f>IF(N253="zákl. přenesená",J253,0)</f>
        <v>0</v>
      </c>
      <c r="BH253" s="231">
        <f>IF(N253="sníž. přenesená",J253,0)</f>
        <v>0</v>
      </c>
      <c r="BI253" s="231">
        <f>IF(N253="nulová",J253,0)</f>
        <v>0</v>
      </c>
      <c r="BJ253" s="16" t="s">
        <v>78</v>
      </c>
      <c r="BK253" s="231">
        <f>ROUND(I253*H253,2)</f>
        <v>0</v>
      </c>
      <c r="BL253" s="16" t="s">
        <v>209</v>
      </c>
      <c r="BM253" s="230" t="s">
        <v>2066</v>
      </c>
    </row>
    <row r="254" s="2" customFormat="1">
      <c r="A254" s="37"/>
      <c r="B254" s="38"/>
      <c r="C254" s="39"/>
      <c r="D254" s="254" t="s">
        <v>1355</v>
      </c>
      <c r="E254" s="39"/>
      <c r="F254" s="255" t="s">
        <v>2067</v>
      </c>
      <c r="G254" s="39"/>
      <c r="H254" s="39"/>
      <c r="I254" s="146"/>
      <c r="J254" s="39"/>
      <c r="K254" s="39"/>
      <c r="L254" s="43"/>
      <c r="M254" s="256"/>
      <c r="N254" s="257"/>
      <c r="O254" s="83"/>
      <c r="P254" s="83"/>
      <c r="Q254" s="83"/>
      <c r="R254" s="83"/>
      <c r="S254" s="83"/>
      <c r="T254" s="84"/>
      <c r="U254" s="37"/>
      <c r="V254" s="37"/>
      <c r="W254" s="37"/>
      <c r="X254" s="37"/>
      <c r="Y254" s="37"/>
      <c r="Z254" s="37"/>
      <c r="AA254" s="37"/>
      <c r="AB254" s="37"/>
      <c r="AC254" s="37"/>
      <c r="AD254" s="37"/>
      <c r="AE254" s="37"/>
      <c r="AT254" s="16" t="s">
        <v>1355</v>
      </c>
      <c r="AU254" s="16" t="s">
        <v>80</v>
      </c>
    </row>
    <row r="255" s="2" customFormat="1" ht="55.5" customHeight="1">
      <c r="A255" s="37"/>
      <c r="B255" s="38"/>
      <c r="C255" s="232" t="s">
        <v>580</v>
      </c>
      <c r="D255" s="232" t="s">
        <v>259</v>
      </c>
      <c r="E255" s="233" t="s">
        <v>2068</v>
      </c>
      <c r="F255" s="234" t="s">
        <v>2069</v>
      </c>
      <c r="G255" s="235" t="s">
        <v>206</v>
      </c>
      <c r="H255" s="236">
        <v>350</v>
      </c>
      <c r="I255" s="237"/>
      <c r="J255" s="238">
        <f>ROUND(I255*H255,2)</f>
        <v>0</v>
      </c>
      <c r="K255" s="234" t="s">
        <v>207</v>
      </c>
      <c r="L255" s="43"/>
      <c r="M255" s="239" t="s">
        <v>19</v>
      </c>
      <c r="N255" s="240" t="s">
        <v>42</v>
      </c>
      <c r="O255" s="83"/>
      <c r="P255" s="228">
        <f>O255*H255</f>
        <v>0</v>
      </c>
      <c r="Q255" s="228">
        <v>0</v>
      </c>
      <c r="R255" s="228">
        <f>Q255*H255</f>
        <v>0</v>
      </c>
      <c r="S255" s="228">
        <v>0</v>
      </c>
      <c r="T255" s="229">
        <f>S255*H255</f>
        <v>0</v>
      </c>
      <c r="U255" s="37"/>
      <c r="V255" s="37"/>
      <c r="W255" s="37"/>
      <c r="X255" s="37"/>
      <c r="Y255" s="37"/>
      <c r="Z255" s="37"/>
      <c r="AA255" s="37"/>
      <c r="AB255" s="37"/>
      <c r="AC255" s="37"/>
      <c r="AD255" s="37"/>
      <c r="AE255" s="37"/>
      <c r="AR255" s="230" t="s">
        <v>209</v>
      </c>
      <c r="AT255" s="230" t="s">
        <v>259</v>
      </c>
      <c r="AU255" s="230" t="s">
        <v>80</v>
      </c>
      <c r="AY255" s="16" t="s">
        <v>202</v>
      </c>
      <c r="BE255" s="231">
        <f>IF(N255="základní",J255,0)</f>
        <v>0</v>
      </c>
      <c r="BF255" s="231">
        <f>IF(N255="snížená",J255,0)</f>
        <v>0</v>
      </c>
      <c r="BG255" s="231">
        <f>IF(N255="zákl. přenesená",J255,0)</f>
        <v>0</v>
      </c>
      <c r="BH255" s="231">
        <f>IF(N255="sníž. přenesená",J255,0)</f>
        <v>0</v>
      </c>
      <c r="BI255" s="231">
        <f>IF(N255="nulová",J255,0)</f>
        <v>0</v>
      </c>
      <c r="BJ255" s="16" t="s">
        <v>78</v>
      </c>
      <c r="BK255" s="231">
        <f>ROUND(I255*H255,2)</f>
        <v>0</v>
      </c>
      <c r="BL255" s="16" t="s">
        <v>209</v>
      </c>
      <c r="BM255" s="230" t="s">
        <v>2070</v>
      </c>
    </row>
    <row r="256" s="2" customFormat="1">
      <c r="A256" s="37"/>
      <c r="B256" s="38"/>
      <c r="C256" s="39"/>
      <c r="D256" s="254" t="s">
        <v>1355</v>
      </c>
      <c r="E256" s="39"/>
      <c r="F256" s="255" t="s">
        <v>2067</v>
      </c>
      <c r="G256" s="39"/>
      <c r="H256" s="39"/>
      <c r="I256" s="146"/>
      <c r="J256" s="39"/>
      <c r="K256" s="39"/>
      <c r="L256" s="43"/>
      <c r="M256" s="256"/>
      <c r="N256" s="257"/>
      <c r="O256" s="83"/>
      <c r="P256" s="83"/>
      <c r="Q256" s="83"/>
      <c r="R256" s="83"/>
      <c r="S256" s="83"/>
      <c r="T256" s="84"/>
      <c r="U256" s="37"/>
      <c r="V256" s="37"/>
      <c r="W256" s="37"/>
      <c r="X256" s="37"/>
      <c r="Y256" s="37"/>
      <c r="Z256" s="37"/>
      <c r="AA256" s="37"/>
      <c r="AB256" s="37"/>
      <c r="AC256" s="37"/>
      <c r="AD256" s="37"/>
      <c r="AE256" s="37"/>
      <c r="AT256" s="16" t="s">
        <v>1355</v>
      </c>
      <c r="AU256" s="16" t="s">
        <v>80</v>
      </c>
    </row>
    <row r="257" s="2" customFormat="1">
      <c r="A257" s="37"/>
      <c r="B257" s="38"/>
      <c r="C257" s="39"/>
      <c r="D257" s="254" t="s">
        <v>341</v>
      </c>
      <c r="E257" s="39"/>
      <c r="F257" s="255" t="s">
        <v>2071</v>
      </c>
      <c r="G257" s="39"/>
      <c r="H257" s="39"/>
      <c r="I257" s="146"/>
      <c r="J257" s="39"/>
      <c r="K257" s="39"/>
      <c r="L257" s="43"/>
      <c r="M257" s="256"/>
      <c r="N257" s="257"/>
      <c r="O257" s="83"/>
      <c r="P257" s="83"/>
      <c r="Q257" s="83"/>
      <c r="R257" s="83"/>
      <c r="S257" s="83"/>
      <c r="T257" s="84"/>
      <c r="U257" s="37"/>
      <c r="V257" s="37"/>
      <c r="W257" s="37"/>
      <c r="X257" s="37"/>
      <c r="Y257" s="37"/>
      <c r="Z257" s="37"/>
      <c r="AA257" s="37"/>
      <c r="AB257" s="37"/>
      <c r="AC257" s="37"/>
      <c r="AD257" s="37"/>
      <c r="AE257" s="37"/>
      <c r="AT257" s="16" t="s">
        <v>341</v>
      </c>
      <c r="AU257" s="16" t="s">
        <v>80</v>
      </c>
    </row>
    <row r="258" s="2" customFormat="1" ht="33" customHeight="1">
      <c r="A258" s="37"/>
      <c r="B258" s="38"/>
      <c r="C258" s="232" t="s">
        <v>584</v>
      </c>
      <c r="D258" s="232" t="s">
        <v>259</v>
      </c>
      <c r="E258" s="233" t="s">
        <v>2072</v>
      </c>
      <c r="F258" s="234" t="s">
        <v>2073</v>
      </c>
      <c r="G258" s="235" t="s">
        <v>333</v>
      </c>
      <c r="H258" s="236">
        <v>15</v>
      </c>
      <c r="I258" s="237"/>
      <c r="J258" s="238">
        <f>ROUND(I258*H258,2)</f>
        <v>0</v>
      </c>
      <c r="K258" s="234" t="s">
        <v>207</v>
      </c>
      <c r="L258" s="43"/>
      <c r="M258" s="239" t="s">
        <v>19</v>
      </c>
      <c r="N258" s="240" t="s">
        <v>42</v>
      </c>
      <c r="O258" s="83"/>
      <c r="P258" s="228">
        <f>O258*H258</f>
        <v>0</v>
      </c>
      <c r="Q258" s="228">
        <v>0</v>
      </c>
      <c r="R258" s="228">
        <f>Q258*H258</f>
        <v>0</v>
      </c>
      <c r="S258" s="228">
        <v>0</v>
      </c>
      <c r="T258" s="229">
        <f>S258*H258</f>
        <v>0</v>
      </c>
      <c r="U258" s="37"/>
      <c r="V258" s="37"/>
      <c r="W258" s="37"/>
      <c r="X258" s="37"/>
      <c r="Y258" s="37"/>
      <c r="Z258" s="37"/>
      <c r="AA258" s="37"/>
      <c r="AB258" s="37"/>
      <c r="AC258" s="37"/>
      <c r="AD258" s="37"/>
      <c r="AE258" s="37"/>
      <c r="AR258" s="230" t="s">
        <v>209</v>
      </c>
      <c r="AT258" s="230" t="s">
        <v>259</v>
      </c>
      <c r="AU258" s="230" t="s">
        <v>80</v>
      </c>
      <c r="AY258" s="16" t="s">
        <v>202</v>
      </c>
      <c r="BE258" s="231">
        <f>IF(N258="základní",J258,0)</f>
        <v>0</v>
      </c>
      <c r="BF258" s="231">
        <f>IF(N258="snížená",J258,0)</f>
        <v>0</v>
      </c>
      <c r="BG258" s="231">
        <f>IF(N258="zákl. přenesená",J258,0)</f>
        <v>0</v>
      </c>
      <c r="BH258" s="231">
        <f>IF(N258="sníž. přenesená",J258,0)</f>
        <v>0</v>
      </c>
      <c r="BI258" s="231">
        <f>IF(N258="nulová",J258,0)</f>
        <v>0</v>
      </c>
      <c r="BJ258" s="16" t="s">
        <v>78</v>
      </c>
      <c r="BK258" s="231">
        <f>ROUND(I258*H258,2)</f>
        <v>0</v>
      </c>
      <c r="BL258" s="16" t="s">
        <v>209</v>
      </c>
      <c r="BM258" s="230" t="s">
        <v>2074</v>
      </c>
    </row>
    <row r="259" s="2" customFormat="1">
      <c r="A259" s="37"/>
      <c r="B259" s="38"/>
      <c r="C259" s="39"/>
      <c r="D259" s="254" t="s">
        <v>1355</v>
      </c>
      <c r="E259" s="39"/>
      <c r="F259" s="255" t="s">
        <v>2075</v>
      </c>
      <c r="G259" s="39"/>
      <c r="H259" s="39"/>
      <c r="I259" s="146"/>
      <c r="J259" s="39"/>
      <c r="K259" s="39"/>
      <c r="L259" s="43"/>
      <c r="M259" s="256"/>
      <c r="N259" s="257"/>
      <c r="O259" s="83"/>
      <c r="P259" s="83"/>
      <c r="Q259" s="83"/>
      <c r="R259" s="83"/>
      <c r="S259" s="83"/>
      <c r="T259" s="84"/>
      <c r="U259" s="37"/>
      <c r="V259" s="37"/>
      <c r="W259" s="37"/>
      <c r="X259" s="37"/>
      <c r="Y259" s="37"/>
      <c r="Z259" s="37"/>
      <c r="AA259" s="37"/>
      <c r="AB259" s="37"/>
      <c r="AC259" s="37"/>
      <c r="AD259" s="37"/>
      <c r="AE259" s="37"/>
      <c r="AT259" s="16" t="s">
        <v>1355</v>
      </c>
      <c r="AU259" s="16" t="s">
        <v>80</v>
      </c>
    </row>
    <row r="260" s="2" customFormat="1">
      <c r="A260" s="37"/>
      <c r="B260" s="38"/>
      <c r="C260" s="39"/>
      <c r="D260" s="254" t="s">
        <v>341</v>
      </c>
      <c r="E260" s="39"/>
      <c r="F260" s="255" t="s">
        <v>1876</v>
      </c>
      <c r="G260" s="39"/>
      <c r="H260" s="39"/>
      <c r="I260" s="146"/>
      <c r="J260" s="39"/>
      <c r="K260" s="39"/>
      <c r="L260" s="43"/>
      <c r="M260" s="256"/>
      <c r="N260" s="257"/>
      <c r="O260" s="83"/>
      <c r="P260" s="83"/>
      <c r="Q260" s="83"/>
      <c r="R260" s="83"/>
      <c r="S260" s="83"/>
      <c r="T260" s="84"/>
      <c r="U260" s="37"/>
      <c r="V260" s="37"/>
      <c r="W260" s="37"/>
      <c r="X260" s="37"/>
      <c r="Y260" s="37"/>
      <c r="Z260" s="37"/>
      <c r="AA260" s="37"/>
      <c r="AB260" s="37"/>
      <c r="AC260" s="37"/>
      <c r="AD260" s="37"/>
      <c r="AE260" s="37"/>
      <c r="AT260" s="16" t="s">
        <v>341</v>
      </c>
      <c r="AU260" s="16" t="s">
        <v>80</v>
      </c>
    </row>
    <row r="261" s="11" customFormat="1" ht="25.92" customHeight="1">
      <c r="A261" s="11"/>
      <c r="B261" s="204"/>
      <c r="C261" s="205"/>
      <c r="D261" s="206" t="s">
        <v>70</v>
      </c>
      <c r="E261" s="207" t="s">
        <v>2076</v>
      </c>
      <c r="F261" s="207" t="s">
        <v>2077</v>
      </c>
      <c r="G261" s="205"/>
      <c r="H261" s="205"/>
      <c r="I261" s="208"/>
      <c r="J261" s="209">
        <f>BK261</f>
        <v>0</v>
      </c>
      <c r="K261" s="205"/>
      <c r="L261" s="210"/>
      <c r="M261" s="211"/>
      <c r="N261" s="212"/>
      <c r="O261" s="212"/>
      <c r="P261" s="213">
        <f>SUM(P262:P295)</f>
        <v>0</v>
      </c>
      <c r="Q261" s="212"/>
      <c r="R261" s="213">
        <f>SUM(R262:R295)</f>
        <v>0</v>
      </c>
      <c r="S261" s="212"/>
      <c r="T261" s="214">
        <f>SUM(T262:T295)</f>
        <v>0</v>
      </c>
      <c r="U261" s="11"/>
      <c r="V261" s="11"/>
      <c r="W261" s="11"/>
      <c r="X261" s="11"/>
      <c r="Y261" s="11"/>
      <c r="Z261" s="11"/>
      <c r="AA261" s="11"/>
      <c r="AB261" s="11"/>
      <c r="AC261" s="11"/>
      <c r="AD261" s="11"/>
      <c r="AE261" s="11"/>
      <c r="AR261" s="215" t="s">
        <v>209</v>
      </c>
      <c r="AT261" s="216" t="s">
        <v>70</v>
      </c>
      <c r="AU261" s="216" t="s">
        <v>71</v>
      </c>
      <c r="AY261" s="215" t="s">
        <v>202</v>
      </c>
      <c r="BK261" s="217">
        <f>SUM(BK262:BK295)</f>
        <v>0</v>
      </c>
    </row>
    <row r="262" s="2" customFormat="1" ht="33" customHeight="1">
      <c r="A262" s="37"/>
      <c r="B262" s="38"/>
      <c r="C262" s="232" t="s">
        <v>588</v>
      </c>
      <c r="D262" s="232" t="s">
        <v>259</v>
      </c>
      <c r="E262" s="233" t="s">
        <v>1364</v>
      </c>
      <c r="F262" s="234" t="s">
        <v>1365</v>
      </c>
      <c r="G262" s="235" t="s">
        <v>266</v>
      </c>
      <c r="H262" s="236">
        <v>6</v>
      </c>
      <c r="I262" s="237"/>
      <c r="J262" s="238">
        <f>ROUND(I262*H262,2)</f>
        <v>0</v>
      </c>
      <c r="K262" s="234" t="s">
        <v>207</v>
      </c>
      <c r="L262" s="43"/>
      <c r="M262" s="239" t="s">
        <v>19</v>
      </c>
      <c r="N262" s="240" t="s">
        <v>42</v>
      </c>
      <c r="O262" s="83"/>
      <c r="P262" s="228">
        <f>O262*H262</f>
        <v>0</v>
      </c>
      <c r="Q262" s="228">
        <v>0</v>
      </c>
      <c r="R262" s="228">
        <f>Q262*H262</f>
        <v>0</v>
      </c>
      <c r="S262" s="228">
        <v>0</v>
      </c>
      <c r="T262" s="229">
        <f>S262*H262</f>
        <v>0</v>
      </c>
      <c r="U262" s="37"/>
      <c r="V262" s="37"/>
      <c r="W262" s="37"/>
      <c r="X262" s="37"/>
      <c r="Y262" s="37"/>
      <c r="Z262" s="37"/>
      <c r="AA262" s="37"/>
      <c r="AB262" s="37"/>
      <c r="AC262" s="37"/>
      <c r="AD262" s="37"/>
      <c r="AE262" s="37"/>
      <c r="AR262" s="230" t="s">
        <v>355</v>
      </c>
      <c r="AT262" s="230" t="s">
        <v>259</v>
      </c>
      <c r="AU262" s="230" t="s">
        <v>78</v>
      </c>
      <c r="AY262" s="16" t="s">
        <v>202</v>
      </c>
      <c r="BE262" s="231">
        <f>IF(N262="základní",J262,0)</f>
        <v>0</v>
      </c>
      <c r="BF262" s="231">
        <f>IF(N262="snížená",J262,0)</f>
        <v>0</v>
      </c>
      <c r="BG262" s="231">
        <f>IF(N262="zákl. přenesená",J262,0)</f>
        <v>0</v>
      </c>
      <c r="BH262" s="231">
        <f>IF(N262="sníž. přenesená",J262,0)</f>
        <v>0</v>
      </c>
      <c r="BI262" s="231">
        <f>IF(N262="nulová",J262,0)</f>
        <v>0</v>
      </c>
      <c r="BJ262" s="16" t="s">
        <v>78</v>
      </c>
      <c r="BK262" s="231">
        <f>ROUND(I262*H262,2)</f>
        <v>0</v>
      </c>
      <c r="BL262" s="16" t="s">
        <v>355</v>
      </c>
      <c r="BM262" s="230" t="s">
        <v>2078</v>
      </c>
    </row>
    <row r="263" s="2" customFormat="1">
      <c r="A263" s="37"/>
      <c r="B263" s="38"/>
      <c r="C263" s="39"/>
      <c r="D263" s="254" t="s">
        <v>1355</v>
      </c>
      <c r="E263" s="39"/>
      <c r="F263" s="255" t="s">
        <v>2079</v>
      </c>
      <c r="G263" s="39"/>
      <c r="H263" s="39"/>
      <c r="I263" s="146"/>
      <c r="J263" s="39"/>
      <c r="K263" s="39"/>
      <c r="L263" s="43"/>
      <c r="M263" s="256"/>
      <c r="N263" s="257"/>
      <c r="O263" s="83"/>
      <c r="P263" s="83"/>
      <c r="Q263" s="83"/>
      <c r="R263" s="83"/>
      <c r="S263" s="83"/>
      <c r="T263" s="84"/>
      <c r="U263" s="37"/>
      <c r="V263" s="37"/>
      <c r="W263" s="37"/>
      <c r="X263" s="37"/>
      <c r="Y263" s="37"/>
      <c r="Z263" s="37"/>
      <c r="AA263" s="37"/>
      <c r="AB263" s="37"/>
      <c r="AC263" s="37"/>
      <c r="AD263" s="37"/>
      <c r="AE263" s="37"/>
      <c r="AT263" s="16" t="s">
        <v>1355</v>
      </c>
      <c r="AU263" s="16" t="s">
        <v>78</v>
      </c>
    </row>
    <row r="264" s="2" customFormat="1">
      <c r="A264" s="37"/>
      <c r="B264" s="38"/>
      <c r="C264" s="39"/>
      <c r="D264" s="254" t="s">
        <v>341</v>
      </c>
      <c r="E264" s="39"/>
      <c r="F264" s="255" t="s">
        <v>2080</v>
      </c>
      <c r="G264" s="39"/>
      <c r="H264" s="39"/>
      <c r="I264" s="146"/>
      <c r="J264" s="39"/>
      <c r="K264" s="39"/>
      <c r="L264" s="43"/>
      <c r="M264" s="256"/>
      <c r="N264" s="257"/>
      <c r="O264" s="83"/>
      <c r="P264" s="83"/>
      <c r="Q264" s="83"/>
      <c r="R264" s="83"/>
      <c r="S264" s="83"/>
      <c r="T264" s="84"/>
      <c r="U264" s="37"/>
      <c r="V264" s="37"/>
      <c r="W264" s="37"/>
      <c r="X264" s="37"/>
      <c r="Y264" s="37"/>
      <c r="Z264" s="37"/>
      <c r="AA264" s="37"/>
      <c r="AB264" s="37"/>
      <c r="AC264" s="37"/>
      <c r="AD264" s="37"/>
      <c r="AE264" s="37"/>
      <c r="AT264" s="16" t="s">
        <v>341</v>
      </c>
      <c r="AU264" s="16" t="s">
        <v>78</v>
      </c>
    </row>
    <row r="265" s="2" customFormat="1" ht="100.5" customHeight="1">
      <c r="A265" s="37"/>
      <c r="B265" s="38"/>
      <c r="C265" s="232" t="s">
        <v>592</v>
      </c>
      <c r="D265" s="232" t="s">
        <v>259</v>
      </c>
      <c r="E265" s="233" t="s">
        <v>2081</v>
      </c>
      <c r="F265" s="234" t="s">
        <v>2082</v>
      </c>
      <c r="G265" s="235" t="s">
        <v>333</v>
      </c>
      <c r="H265" s="236">
        <v>399</v>
      </c>
      <c r="I265" s="237"/>
      <c r="J265" s="238">
        <f>ROUND(I265*H265,2)</f>
        <v>0</v>
      </c>
      <c r="K265" s="234" t="s">
        <v>207</v>
      </c>
      <c r="L265" s="43"/>
      <c r="M265" s="239" t="s">
        <v>19</v>
      </c>
      <c r="N265" s="240" t="s">
        <v>42</v>
      </c>
      <c r="O265" s="83"/>
      <c r="P265" s="228">
        <f>O265*H265</f>
        <v>0</v>
      </c>
      <c r="Q265" s="228">
        <v>0</v>
      </c>
      <c r="R265" s="228">
        <f>Q265*H265</f>
        <v>0</v>
      </c>
      <c r="S265" s="228">
        <v>0</v>
      </c>
      <c r="T265" s="229">
        <f>S265*H265</f>
        <v>0</v>
      </c>
      <c r="U265" s="37"/>
      <c r="V265" s="37"/>
      <c r="W265" s="37"/>
      <c r="X265" s="37"/>
      <c r="Y265" s="37"/>
      <c r="Z265" s="37"/>
      <c r="AA265" s="37"/>
      <c r="AB265" s="37"/>
      <c r="AC265" s="37"/>
      <c r="AD265" s="37"/>
      <c r="AE265" s="37"/>
      <c r="AR265" s="230" t="s">
        <v>355</v>
      </c>
      <c r="AT265" s="230" t="s">
        <v>259</v>
      </c>
      <c r="AU265" s="230" t="s">
        <v>78</v>
      </c>
      <c r="AY265" s="16" t="s">
        <v>202</v>
      </c>
      <c r="BE265" s="231">
        <f>IF(N265="základní",J265,0)</f>
        <v>0</v>
      </c>
      <c r="BF265" s="231">
        <f>IF(N265="snížená",J265,0)</f>
        <v>0</v>
      </c>
      <c r="BG265" s="231">
        <f>IF(N265="zákl. přenesená",J265,0)</f>
        <v>0</v>
      </c>
      <c r="BH265" s="231">
        <f>IF(N265="sníž. přenesená",J265,0)</f>
        <v>0</v>
      </c>
      <c r="BI265" s="231">
        <f>IF(N265="nulová",J265,0)</f>
        <v>0</v>
      </c>
      <c r="BJ265" s="16" t="s">
        <v>78</v>
      </c>
      <c r="BK265" s="231">
        <f>ROUND(I265*H265,2)</f>
        <v>0</v>
      </c>
      <c r="BL265" s="16" t="s">
        <v>355</v>
      </c>
      <c r="BM265" s="230" t="s">
        <v>2083</v>
      </c>
    </row>
    <row r="266" s="2" customFormat="1">
      <c r="A266" s="37"/>
      <c r="B266" s="38"/>
      <c r="C266" s="39"/>
      <c r="D266" s="254" t="s">
        <v>1355</v>
      </c>
      <c r="E266" s="39"/>
      <c r="F266" s="255" t="s">
        <v>2084</v>
      </c>
      <c r="G266" s="39"/>
      <c r="H266" s="39"/>
      <c r="I266" s="146"/>
      <c r="J266" s="39"/>
      <c r="K266" s="39"/>
      <c r="L266" s="43"/>
      <c r="M266" s="256"/>
      <c r="N266" s="257"/>
      <c r="O266" s="83"/>
      <c r="P266" s="83"/>
      <c r="Q266" s="83"/>
      <c r="R266" s="83"/>
      <c r="S266" s="83"/>
      <c r="T266" s="84"/>
      <c r="U266" s="37"/>
      <c r="V266" s="37"/>
      <c r="W266" s="37"/>
      <c r="X266" s="37"/>
      <c r="Y266" s="37"/>
      <c r="Z266" s="37"/>
      <c r="AA266" s="37"/>
      <c r="AB266" s="37"/>
      <c r="AC266" s="37"/>
      <c r="AD266" s="37"/>
      <c r="AE266" s="37"/>
      <c r="AT266" s="16" t="s">
        <v>1355</v>
      </c>
      <c r="AU266" s="16" t="s">
        <v>78</v>
      </c>
    </row>
    <row r="267" s="2" customFormat="1">
      <c r="A267" s="37"/>
      <c r="B267" s="38"/>
      <c r="C267" s="39"/>
      <c r="D267" s="254" t="s">
        <v>341</v>
      </c>
      <c r="E267" s="39"/>
      <c r="F267" s="255" t="s">
        <v>2085</v>
      </c>
      <c r="G267" s="39"/>
      <c r="H267" s="39"/>
      <c r="I267" s="146"/>
      <c r="J267" s="39"/>
      <c r="K267" s="39"/>
      <c r="L267" s="43"/>
      <c r="M267" s="256"/>
      <c r="N267" s="257"/>
      <c r="O267" s="83"/>
      <c r="P267" s="83"/>
      <c r="Q267" s="83"/>
      <c r="R267" s="83"/>
      <c r="S267" s="83"/>
      <c r="T267" s="84"/>
      <c r="U267" s="37"/>
      <c r="V267" s="37"/>
      <c r="W267" s="37"/>
      <c r="X267" s="37"/>
      <c r="Y267" s="37"/>
      <c r="Z267" s="37"/>
      <c r="AA267" s="37"/>
      <c r="AB267" s="37"/>
      <c r="AC267" s="37"/>
      <c r="AD267" s="37"/>
      <c r="AE267" s="37"/>
      <c r="AT267" s="16" t="s">
        <v>341</v>
      </c>
      <c r="AU267" s="16" t="s">
        <v>78</v>
      </c>
    </row>
    <row r="268" s="13" customFormat="1">
      <c r="A268" s="13"/>
      <c r="B268" s="264"/>
      <c r="C268" s="265"/>
      <c r="D268" s="254" t="s">
        <v>1417</v>
      </c>
      <c r="E268" s="266" t="s">
        <v>19</v>
      </c>
      <c r="F268" s="267" t="s">
        <v>2086</v>
      </c>
      <c r="G268" s="265"/>
      <c r="H268" s="268">
        <v>399</v>
      </c>
      <c r="I268" s="269"/>
      <c r="J268" s="265"/>
      <c r="K268" s="265"/>
      <c r="L268" s="270"/>
      <c r="M268" s="271"/>
      <c r="N268" s="272"/>
      <c r="O268" s="272"/>
      <c r="P268" s="272"/>
      <c r="Q268" s="272"/>
      <c r="R268" s="272"/>
      <c r="S268" s="272"/>
      <c r="T268" s="273"/>
      <c r="U268" s="13"/>
      <c r="V268" s="13"/>
      <c r="W268" s="13"/>
      <c r="X268" s="13"/>
      <c r="Y268" s="13"/>
      <c r="Z268" s="13"/>
      <c r="AA268" s="13"/>
      <c r="AB268" s="13"/>
      <c r="AC268" s="13"/>
      <c r="AD268" s="13"/>
      <c r="AE268" s="13"/>
      <c r="AT268" s="274" t="s">
        <v>1417</v>
      </c>
      <c r="AU268" s="274" t="s">
        <v>78</v>
      </c>
      <c r="AV268" s="13" t="s">
        <v>80</v>
      </c>
      <c r="AW268" s="13" t="s">
        <v>33</v>
      </c>
      <c r="AX268" s="13" t="s">
        <v>78</v>
      </c>
      <c r="AY268" s="274" t="s">
        <v>202</v>
      </c>
    </row>
    <row r="269" s="2" customFormat="1" ht="100.5" customHeight="1">
      <c r="A269" s="37"/>
      <c r="B269" s="38"/>
      <c r="C269" s="232" t="s">
        <v>596</v>
      </c>
      <c r="D269" s="232" t="s">
        <v>259</v>
      </c>
      <c r="E269" s="233" t="s">
        <v>1352</v>
      </c>
      <c r="F269" s="234" t="s">
        <v>1353</v>
      </c>
      <c r="G269" s="235" t="s">
        <v>333</v>
      </c>
      <c r="H269" s="236">
        <v>29.908999999999999</v>
      </c>
      <c r="I269" s="237"/>
      <c r="J269" s="238">
        <f>ROUND(I269*H269,2)</f>
        <v>0</v>
      </c>
      <c r="K269" s="234" t="s">
        <v>207</v>
      </c>
      <c r="L269" s="43"/>
      <c r="M269" s="239" t="s">
        <v>19</v>
      </c>
      <c r="N269" s="240" t="s">
        <v>42</v>
      </c>
      <c r="O269" s="83"/>
      <c r="P269" s="228">
        <f>O269*H269</f>
        <v>0</v>
      </c>
      <c r="Q269" s="228">
        <v>0</v>
      </c>
      <c r="R269" s="228">
        <f>Q269*H269</f>
        <v>0</v>
      </c>
      <c r="S269" s="228">
        <v>0</v>
      </c>
      <c r="T269" s="229">
        <f>S269*H269</f>
        <v>0</v>
      </c>
      <c r="U269" s="37"/>
      <c r="V269" s="37"/>
      <c r="W269" s="37"/>
      <c r="X269" s="37"/>
      <c r="Y269" s="37"/>
      <c r="Z269" s="37"/>
      <c r="AA269" s="37"/>
      <c r="AB269" s="37"/>
      <c r="AC269" s="37"/>
      <c r="AD269" s="37"/>
      <c r="AE269" s="37"/>
      <c r="AR269" s="230" t="s">
        <v>355</v>
      </c>
      <c r="AT269" s="230" t="s">
        <v>259</v>
      </c>
      <c r="AU269" s="230" t="s">
        <v>78</v>
      </c>
      <c r="AY269" s="16" t="s">
        <v>202</v>
      </c>
      <c r="BE269" s="231">
        <f>IF(N269="základní",J269,0)</f>
        <v>0</v>
      </c>
      <c r="BF269" s="231">
        <f>IF(N269="snížená",J269,0)</f>
        <v>0</v>
      </c>
      <c r="BG269" s="231">
        <f>IF(N269="zákl. přenesená",J269,0)</f>
        <v>0</v>
      </c>
      <c r="BH269" s="231">
        <f>IF(N269="sníž. přenesená",J269,0)</f>
        <v>0</v>
      </c>
      <c r="BI269" s="231">
        <f>IF(N269="nulová",J269,0)</f>
        <v>0</v>
      </c>
      <c r="BJ269" s="16" t="s">
        <v>78</v>
      </c>
      <c r="BK269" s="231">
        <f>ROUND(I269*H269,2)</f>
        <v>0</v>
      </c>
      <c r="BL269" s="16" t="s">
        <v>355</v>
      </c>
      <c r="BM269" s="230" t="s">
        <v>2087</v>
      </c>
    </row>
    <row r="270" s="2" customFormat="1">
      <c r="A270" s="37"/>
      <c r="B270" s="38"/>
      <c r="C270" s="39"/>
      <c r="D270" s="254" t="s">
        <v>1355</v>
      </c>
      <c r="E270" s="39"/>
      <c r="F270" s="255" t="s">
        <v>2084</v>
      </c>
      <c r="G270" s="39"/>
      <c r="H270" s="39"/>
      <c r="I270" s="146"/>
      <c r="J270" s="39"/>
      <c r="K270" s="39"/>
      <c r="L270" s="43"/>
      <c r="M270" s="256"/>
      <c r="N270" s="257"/>
      <c r="O270" s="83"/>
      <c r="P270" s="83"/>
      <c r="Q270" s="83"/>
      <c r="R270" s="83"/>
      <c r="S270" s="83"/>
      <c r="T270" s="84"/>
      <c r="U270" s="37"/>
      <c r="V270" s="37"/>
      <c r="W270" s="37"/>
      <c r="X270" s="37"/>
      <c r="Y270" s="37"/>
      <c r="Z270" s="37"/>
      <c r="AA270" s="37"/>
      <c r="AB270" s="37"/>
      <c r="AC270" s="37"/>
      <c r="AD270" s="37"/>
      <c r="AE270" s="37"/>
      <c r="AT270" s="16" t="s">
        <v>1355</v>
      </c>
      <c r="AU270" s="16" t="s">
        <v>78</v>
      </c>
    </row>
    <row r="271" s="2" customFormat="1">
      <c r="A271" s="37"/>
      <c r="B271" s="38"/>
      <c r="C271" s="39"/>
      <c r="D271" s="254" t="s">
        <v>341</v>
      </c>
      <c r="E271" s="39"/>
      <c r="F271" s="255" t="s">
        <v>2088</v>
      </c>
      <c r="G271" s="39"/>
      <c r="H271" s="39"/>
      <c r="I271" s="146"/>
      <c r="J271" s="39"/>
      <c r="K271" s="39"/>
      <c r="L271" s="43"/>
      <c r="M271" s="256"/>
      <c r="N271" s="257"/>
      <c r="O271" s="83"/>
      <c r="P271" s="83"/>
      <c r="Q271" s="83"/>
      <c r="R271" s="83"/>
      <c r="S271" s="83"/>
      <c r="T271" s="84"/>
      <c r="U271" s="37"/>
      <c r="V271" s="37"/>
      <c r="W271" s="37"/>
      <c r="X271" s="37"/>
      <c r="Y271" s="37"/>
      <c r="Z271" s="37"/>
      <c r="AA271" s="37"/>
      <c r="AB271" s="37"/>
      <c r="AC271" s="37"/>
      <c r="AD271" s="37"/>
      <c r="AE271" s="37"/>
      <c r="AT271" s="16" t="s">
        <v>341</v>
      </c>
      <c r="AU271" s="16" t="s">
        <v>78</v>
      </c>
    </row>
    <row r="272" s="2" customFormat="1" ht="100.5" customHeight="1">
      <c r="A272" s="37"/>
      <c r="B272" s="38"/>
      <c r="C272" s="232" t="s">
        <v>600</v>
      </c>
      <c r="D272" s="232" t="s">
        <v>259</v>
      </c>
      <c r="E272" s="233" t="s">
        <v>2089</v>
      </c>
      <c r="F272" s="234" t="s">
        <v>2090</v>
      </c>
      <c r="G272" s="235" t="s">
        <v>333</v>
      </c>
      <c r="H272" s="236">
        <v>326.63999999999999</v>
      </c>
      <c r="I272" s="237"/>
      <c r="J272" s="238">
        <f>ROUND(I272*H272,2)</f>
        <v>0</v>
      </c>
      <c r="K272" s="234" t="s">
        <v>207</v>
      </c>
      <c r="L272" s="43"/>
      <c r="M272" s="239" t="s">
        <v>19</v>
      </c>
      <c r="N272" s="240" t="s">
        <v>42</v>
      </c>
      <c r="O272" s="83"/>
      <c r="P272" s="228">
        <f>O272*H272</f>
        <v>0</v>
      </c>
      <c r="Q272" s="228">
        <v>0</v>
      </c>
      <c r="R272" s="228">
        <f>Q272*H272</f>
        <v>0</v>
      </c>
      <c r="S272" s="228">
        <v>0</v>
      </c>
      <c r="T272" s="229">
        <f>S272*H272</f>
        <v>0</v>
      </c>
      <c r="U272" s="37"/>
      <c r="V272" s="37"/>
      <c r="W272" s="37"/>
      <c r="X272" s="37"/>
      <c r="Y272" s="37"/>
      <c r="Z272" s="37"/>
      <c r="AA272" s="37"/>
      <c r="AB272" s="37"/>
      <c r="AC272" s="37"/>
      <c r="AD272" s="37"/>
      <c r="AE272" s="37"/>
      <c r="AR272" s="230" t="s">
        <v>355</v>
      </c>
      <c r="AT272" s="230" t="s">
        <v>259</v>
      </c>
      <c r="AU272" s="230" t="s">
        <v>78</v>
      </c>
      <c r="AY272" s="16" t="s">
        <v>202</v>
      </c>
      <c r="BE272" s="231">
        <f>IF(N272="základní",J272,0)</f>
        <v>0</v>
      </c>
      <c r="BF272" s="231">
        <f>IF(N272="snížená",J272,0)</f>
        <v>0</v>
      </c>
      <c r="BG272" s="231">
        <f>IF(N272="zákl. přenesená",J272,0)</f>
        <v>0</v>
      </c>
      <c r="BH272" s="231">
        <f>IF(N272="sníž. přenesená",J272,0)</f>
        <v>0</v>
      </c>
      <c r="BI272" s="231">
        <f>IF(N272="nulová",J272,0)</f>
        <v>0</v>
      </c>
      <c r="BJ272" s="16" t="s">
        <v>78</v>
      </c>
      <c r="BK272" s="231">
        <f>ROUND(I272*H272,2)</f>
        <v>0</v>
      </c>
      <c r="BL272" s="16" t="s">
        <v>355</v>
      </c>
      <c r="BM272" s="230" t="s">
        <v>2091</v>
      </c>
    </row>
    <row r="273" s="2" customFormat="1">
      <c r="A273" s="37"/>
      <c r="B273" s="38"/>
      <c r="C273" s="39"/>
      <c r="D273" s="254" t="s">
        <v>1355</v>
      </c>
      <c r="E273" s="39"/>
      <c r="F273" s="255" t="s">
        <v>2084</v>
      </c>
      <c r="G273" s="39"/>
      <c r="H273" s="39"/>
      <c r="I273" s="146"/>
      <c r="J273" s="39"/>
      <c r="K273" s="39"/>
      <c r="L273" s="43"/>
      <c r="M273" s="256"/>
      <c r="N273" s="257"/>
      <c r="O273" s="83"/>
      <c r="P273" s="83"/>
      <c r="Q273" s="83"/>
      <c r="R273" s="83"/>
      <c r="S273" s="83"/>
      <c r="T273" s="84"/>
      <c r="U273" s="37"/>
      <c r="V273" s="37"/>
      <c r="W273" s="37"/>
      <c r="X273" s="37"/>
      <c r="Y273" s="37"/>
      <c r="Z273" s="37"/>
      <c r="AA273" s="37"/>
      <c r="AB273" s="37"/>
      <c r="AC273" s="37"/>
      <c r="AD273" s="37"/>
      <c r="AE273" s="37"/>
      <c r="AT273" s="16" t="s">
        <v>1355</v>
      </c>
      <c r="AU273" s="16" t="s">
        <v>78</v>
      </c>
    </row>
    <row r="274" s="2" customFormat="1">
      <c r="A274" s="37"/>
      <c r="B274" s="38"/>
      <c r="C274" s="39"/>
      <c r="D274" s="254" t="s">
        <v>341</v>
      </c>
      <c r="E274" s="39"/>
      <c r="F274" s="255" t="s">
        <v>2092</v>
      </c>
      <c r="G274" s="39"/>
      <c r="H274" s="39"/>
      <c r="I274" s="146"/>
      <c r="J274" s="39"/>
      <c r="K274" s="39"/>
      <c r="L274" s="43"/>
      <c r="M274" s="256"/>
      <c r="N274" s="257"/>
      <c r="O274" s="83"/>
      <c r="P274" s="83"/>
      <c r="Q274" s="83"/>
      <c r="R274" s="83"/>
      <c r="S274" s="83"/>
      <c r="T274" s="84"/>
      <c r="U274" s="37"/>
      <c r="V274" s="37"/>
      <c r="W274" s="37"/>
      <c r="X274" s="37"/>
      <c r="Y274" s="37"/>
      <c r="Z274" s="37"/>
      <c r="AA274" s="37"/>
      <c r="AB274" s="37"/>
      <c r="AC274" s="37"/>
      <c r="AD274" s="37"/>
      <c r="AE274" s="37"/>
      <c r="AT274" s="16" t="s">
        <v>341</v>
      </c>
      <c r="AU274" s="16" t="s">
        <v>78</v>
      </c>
    </row>
    <row r="275" s="13" customFormat="1">
      <c r="A275" s="13"/>
      <c r="B275" s="264"/>
      <c r="C275" s="265"/>
      <c r="D275" s="254" t="s">
        <v>1417</v>
      </c>
      <c r="E275" s="266" t="s">
        <v>19</v>
      </c>
      <c r="F275" s="267" t="s">
        <v>2093</v>
      </c>
      <c r="G275" s="265"/>
      <c r="H275" s="268">
        <v>326.63999999999999</v>
      </c>
      <c r="I275" s="269"/>
      <c r="J275" s="265"/>
      <c r="K275" s="265"/>
      <c r="L275" s="270"/>
      <c r="M275" s="271"/>
      <c r="N275" s="272"/>
      <c r="O275" s="272"/>
      <c r="P275" s="272"/>
      <c r="Q275" s="272"/>
      <c r="R275" s="272"/>
      <c r="S275" s="272"/>
      <c r="T275" s="273"/>
      <c r="U275" s="13"/>
      <c r="V275" s="13"/>
      <c r="W275" s="13"/>
      <c r="X275" s="13"/>
      <c r="Y275" s="13"/>
      <c r="Z275" s="13"/>
      <c r="AA275" s="13"/>
      <c r="AB275" s="13"/>
      <c r="AC275" s="13"/>
      <c r="AD275" s="13"/>
      <c r="AE275" s="13"/>
      <c r="AT275" s="274" t="s">
        <v>1417</v>
      </c>
      <c r="AU275" s="274" t="s">
        <v>78</v>
      </c>
      <c r="AV275" s="13" t="s">
        <v>80</v>
      </c>
      <c r="AW275" s="13" t="s">
        <v>33</v>
      </c>
      <c r="AX275" s="13" t="s">
        <v>78</v>
      </c>
      <c r="AY275" s="274" t="s">
        <v>202</v>
      </c>
    </row>
    <row r="276" s="2" customFormat="1" ht="100.5" customHeight="1">
      <c r="A276" s="37"/>
      <c r="B276" s="38"/>
      <c r="C276" s="232" t="s">
        <v>605</v>
      </c>
      <c r="D276" s="232" t="s">
        <v>259</v>
      </c>
      <c r="E276" s="233" t="s">
        <v>2094</v>
      </c>
      <c r="F276" s="234" t="s">
        <v>2095</v>
      </c>
      <c r="G276" s="235" t="s">
        <v>333</v>
      </c>
      <c r="H276" s="236">
        <v>8.5</v>
      </c>
      <c r="I276" s="237"/>
      <c r="J276" s="238">
        <f>ROUND(I276*H276,2)</f>
        <v>0</v>
      </c>
      <c r="K276" s="234" t="s">
        <v>207</v>
      </c>
      <c r="L276" s="43"/>
      <c r="M276" s="239" t="s">
        <v>19</v>
      </c>
      <c r="N276" s="240" t="s">
        <v>42</v>
      </c>
      <c r="O276" s="83"/>
      <c r="P276" s="228">
        <f>O276*H276</f>
        <v>0</v>
      </c>
      <c r="Q276" s="228">
        <v>0</v>
      </c>
      <c r="R276" s="228">
        <f>Q276*H276</f>
        <v>0</v>
      </c>
      <c r="S276" s="228">
        <v>0</v>
      </c>
      <c r="T276" s="229">
        <f>S276*H276</f>
        <v>0</v>
      </c>
      <c r="U276" s="37"/>
      <c r="V276" s="37"/>
      <c r="W276" s="37"/>
      <c r="X276" s="37"/>
      <c r="Y276" s="37"/>
      <c r="Z276" s="37"/>
      <c r="AA276" s="37"/>
      <c r="AB276" s="37"/>
      <c r="AC276" s="37"/>
      <c r="AD276" s="37"/>
      <c r="AE276" s="37"/>
      <c r="AR276" s="230" t="s">
        <v>355</v>
      </c>
      <c r="AT276" s="230" t="s">
        <v>259</v>
      </c>
      <c r="AU276" s="230" t="s">
        <v>78</v>
      </c>
      <c r="AY276" s="16" t="s">
        <v>202</v>
      </c>
      <c r="BE276" s="231">
        <f>IF(N276="základní",J276,0)</f>
        <v>0</v>
      </c>
      <c r="BF276" s="231">
        <f>IF(N276="snížená",J276,0)</f>
        <v>0</v>
      </c>
      <c r="BG276" s="231">
        <f>IF(N276="zákl. přenesená",J276,0)</f>
        <v>0</v>
      </c>
      <c r="BH276" s="231">
        <f>IF(N276="sníž. přenesená",J276,0)</f>
        <v>0</v>
      </c>
      <c r="BI276" s="231">
        <f>IF(N276="nulová",J276,0)</f>
        <v>0</v>
      </c>
      <c r="BJ276" s="16" t="s">
        <v>78</v>
      </c>
      <c r="BK276" s="231">
        <f>ROUND(I276*H276,2)</f>
        <v>0</v>
      </c>
      <c r="BL276" s="16" t="s">
        <v>355</v>
      </c>
      <c r="BM276" s="230" t="s">
        <v>2096</v>
      </c>
    </row>
    <row r="277" s="2" customFormat="1">
      <c r="A277" s="37"/>
      <c r="B277" s="38"/>
      <c r="C277" s="39"/>
      <c r="D277" s="254" t="s">
        <v>1355</v>
      </c>
      <c r="E277" s="39"/>
      <c r="F277" s="255" t="s">
        <v>2084</v>
      </c>
      <c r="G277" s="39"/>
      <c r="H277" s="39"/>
      <c r="I277" s="146"/>
      <c r="J277" s="39"/>
      <c r="K277" s="39"/>
      <c r="L277" s="43"/>
      <c r="M277" s="256"/>
      <c r="N277" s="257"/>
      <c r="O277" s="83"/>
      <c r="P277" s="83"/>
      <c r="Q277" s="83"/>
      <c r="R277" s="83"/>
      <c r="S277" s="83"/>
      <c r="T277" s="84"/>
      <c r="U277" s="37"/>
      <c r="V277" s="37"/>
      <c r="W277" s="37"/>
      <c r="X277" s="37"/>
      <c r="Y277" s="37"/>
      <c r="Z277" s="37"/>
      <c r="AA277" s="37"/>
      <c r="AB277" s="37"/>
      <c r="AC277" s="37"/>
      <c r="AD277" s="37"/>
      <c r="AE277" s="37"/>
      <c r="AT277" s="16" t="s">
        <v>1355</v>
      </c>
      <c r="AU277" s="16" t="s">
        <v>78</v>
      </c>
    </row>
    <row r="278" s="2" customFormat="1">
      <c r="A278" s="37"/>
      <c r="B278" s="38"/>
      <c r="C278" s="39"/>
      <c r="D278" s="254" t="s">
        <v>341</v>
      </c>
      <c r="E278" s="39"/>
      <c r="F278" s="255" t="s">
        <v>2097</v>
      </c>
      <c r="G278" s="39"/>
      <c r="H278" s="39"/>
      <c r="I278" s="146"/>
      <c r="J278" s="39"/>
      <c r="K278" s="39"/>
      <c r="L278" s="43"/>
      <c r="M278" s="256"/>
      <c r="N278" s="257"/>
      <c r="O278" s="83"/>
      <c r="P278" s="83"/>
      <c r="Q278" s="83"/>
      <c r="R278" s="83"/>
      <c r="S278" s="83"/>
      <c r="T278" s="84"/>
      <c r="U278" s="37"/>
      <c r="V278" s="37"/>
      <c r="W278" s="37"/>
      <c r="X278" s="37"/>
      <c r="Y278" s="37"/>
      <c r="Z278" s="37"/>
      <c r="AA278" s="37"/>
      <c r="AB278" s="37"/>
      <c r="AC278" s="37"/>
      <c r="AD278" s="37"/>
      <c r="AE278" s="37"/>
      <c r="AT278" s="16" t="s">
        <v>341</v>
      </c>
      <c r="AU278" s="16" t="s">
        <v>78</v>
      </c>
    </row>
    <row r="279" s="2" customFormat="1" ht="100.5" customHeight="1">
      <c r="A279" s="37"/>
      <c r="B279" s="38"/>
      <c r="C279" s="232" t="s">
        <v>609</v>
      </c>
      <c r="D279" s="232" t="s">
        <v>259</v>
      </c>
      <c r="E279" s="233" t="s">
        <v>2094</v>
      </c>
      <c r="F279" s="234" t="s">
        <v>2095</v>
      </c>
      <c r="G279" s="235" t="s">
        <v>333</v>
      </c>
      <c r="H279" s="236">
        <v>62.920000000000002</v>
      </c>
      <c r="I279" s="237"/>
      <c r="J279" s="238">
        <f>ROUND(I279*H279,2)</f>
        <v>0</v>
      </c>
      <c r="K279" s="234" t="s">
        <v>207</v>
      </c>
      <c r="L279" s="43"/>
      <c r="M279" s="239" t="s">
        <v>19</v>
      </c>
      <c r="N279" s="240" t="s">
        <v>42</v>
      </c>
      <c r="O279" s="83"/>
      <c r="P279" s="228">
        <f>O279*H279</f>
        <v>0</v>
      </c>
      <c r="Q279" s="228">
        <v>0</v>
      </c>
      <c r="R279" s="228">
        <f>Q279*H279</f>
        <v>0</v>
      </c>
      <c r="S279" s="228">
        <v>0</v>
      </c>
      <c r="T279" s="229">
        <f>S279*H279</f>
        <v>0</v>
      </c>
      <c r="U279" s="37"/>
      <c r="V279" s="37"/>
      <c r="W279" s="37"/>
      <c r="X279" s="37"/>
      <c r="Y279" s="37"/>
      <c r="Z279" s="37"/>
      <c r="AA279" s="37"/>
      <c r="AB279" s="37"/>
      <c r="AC279" s="37"/>
      <c r="AD279" s="37"/>
      <c r="AE279" s="37"/>
      <c r="AR279" s="230" t="s">
        <v>355</v>
      </c>
      <c r="AT279" s="230" t="s">
        <v>259</v>
      </c>
      <c r="AU279" s="230" t="s">
        <v>78</v>
      </c>
      <c r="AY279" s="16" t="s">
        <v>202</v>
      </c>
      <c r="BE279" s="231">
        <f>IF(N279="základní",J279,0)</f>
        <v>0</v>
      </c>
      <c r="BF279" s="231">
        <f>IF(N279="snížená",J279,0)</f>
        <v>0</v>
      </c>
      <c r="BG279" s="231">
        <f>IF(N279="zákl. přenesená",J279,0)</f>
        <v>0</v>
      </c>
      <c r="BH279" s="231">
        <f>IF(N279="sníž. přenesená",J279,0)</f>
        <v>0</v>
      </c>
      <c r="BI279" s="231">
        <f>IF(N279="nulová",J279,0)</f>
        <v>0</v>
      </c>
      <c r="BJ279" s="16" t="s">
        <v>78</v>
      </c>
      <c r="BK279" s="231">
        <f>ROUND(I279*H279,2)</f>
        <v>0</v>
      </c>
      <c r="BL279" s="16" t="s">
        <v>355</v>
      </c>
      <c r="BM279" s="230" t="s">
        <v>2098</v>
      </c>
    </row>
    <row r="280" s="2" customFormat="1">
      <c r="A280" s="37"/>
      <c r="B280" s="38"/>
      <c r="C280" s="39"/>
      <c r="D280" s="254" t="s">
        <v>1355</v>
      </c>
      <c r="E280" s="39"/>
      <c r="F280" s="255" t="s">
        <v>2084</v>
      </c>
      <c r="G280" s="39"/>
      <c r="H280" s="39"/>
      <c r="I280" s="146"/>
      <c r="J280" s="39"/>
      <c r="K280" s="39"/>
      <c r="L280" s="43"/>
      <c r="M280" s="256"/>
      <c r="N280" s="257"/>
      <c r="O280" s="83"/>
      <c r="P280" s="83"/>
      <c r="Q280" s="83"/>
      <c r="R280" s="83"/>
      <c r="S280" s="83"/>
      <c r="T280" s="84"/>
      <c r="U280" s="37"/>
      <c r="V280" s="37"/>
      <c r="W280" s="37"/>
      <c r="X280" s="37"/>
      <c r="Y280" s="37"/>
      <c r="Z280" s="37"/>
      <c r="AA280" s="37"/>
      <c r="AB280" s="37"/>
      <c r="AC280" s="37"/>
      <c r="AD280" s="37"/>
      <c r="AE280" s="37"/>
      <c r="AT280" s="16" t="s">
        <v>1355</v>
      </c>
      <c r="AU280" s="16" t="s">
        <v>78</v>
      </c>
    </row>
    <row r="281" s="2" customFormat="1">
      <c r="A281" s="37"/>
      <c r="B281" s="38"/>
      <c r="C281" s="39"/>
      <c r="D281" s="254" t="s">
        <v>341</v>
      </c>
      <c r="E281" s="39"/>
      <c r="F281" s="255" t="s">
        <v>2099</v>
      </c>
      <c r="G281" s="39"/>
      <c r="H281" s="39"/>
      <c r="I281" s="146"/>
      <c r="J281" s="39"/>
      <c r="K281" s="39"/>
      <c r="L281" s="43"/>
      <c r="M281" s="256"/>
      <c r="N281" s="257"/>
      <c r="O281" s="83"/>
      <c r="P281" s="83"/>
      <c r="Q281" s="83"/>
      <c r="R281" s="83"/>
      <c r="S281" s="83"/>
      <c r="T281" s="84"/>
      <c r="U281" s="37"/>
      <c r="V281" s="37"/>
      <c r="W281" s="37"/>
      <c r="X281" s="37"/>
      <c r="Y281" s="37"/>
      <c r="Z281" s="37"/>
      <c r="AA281" s="37"/>
      <c r="AB281" s="37"/>
      <c r="AC281" s="37"/>
      <c r="AD281" s="37"/>
      <c r="AE281" s="37"/>
      <c r="AT281" s="16" t="s">
        <v>341</v>
      </c>
      <c r="AU281" s="16" t="s">
        <v>78</v>
      </c>
    </row>
    <row r="282" s="2" customFormat="1" ht="44.25" customHeight="1">
      <c r="A282" s="37"/>
      <c r="B282" s="38"/>
      <c r="C282" s="232" t="s">
        <v>613</v>
      </c>
      <c r="D282" s="232" t="s">
        <v>259</v>
      </c>
      <c r="E282" s="233" t="s">
        <v>2100</v>
      </c>
      <c r="F282" s="234" t="s">
        <v>2101</v>
      </c>
      <c r="G282" s="235" t="s">
        <v>333</v>
      </c>
      <c r="H282" s="236">
        <v>326.39999999999998</v>
      </c>
      <c r="I282" s="237"/>
      <c r="J282" s="238">
        <f>ROUND(I282*H282,2)</f>
        <v>0</v>
      </c>
      <c r="K282" s="234" t="s">
        <v>207</v>
      </c>
      <c r="L282" s="43"/>
      <c r="M282" s="239" t="s">
        <v>19</v>
      </c>
      <c r="N282" s="240" t="s">
        <v>42</v>
      </c>
      <c r="O282" s="83"/>
      <c r="P282" s="228">
        <f>O282*H282</f>
        <v>0</v>
      </c>
      <c r="Q282" s="228">
        <v>0</v>
      </c>
      <c r="R282" s="228">
        <f>Q282*H282</f>
        <v>0</v>
      </c>
      <c r="S282" s="228">
        <v>0</v>
      </c>
      <c r="T282" s="229">
        <f>S282*H282</f>
        <v>0</v>
      </c>
      <c r="U282" s="37"/>
      <c r="V282" s="37"/>
      <c r="W282" s="37"/>
      <c r="X282" s="37"/>
      <c r="Y282" s="37"/>
      <c r="Z282" s="37"/>
      <c r="AA282" s="37"/>
      <c r="AB282" s="37"/>
      <c r="AC282" s="37"/>
      <c r="AD282" s="37"/>
      <c r="AE282" s="37"/>
      <c r="AR282" s="230" t="s">
        <v>355</v>
      </c>
      <c r="AT282" s="230" t="s">
        <v>259</v>
      </c>
      <c r="AU282" s="230" t="s">
        <v>78</v>
      </c>
      <c r="AY282" s="16" t="s">
        <v>202</v>
      </c>
      <c r="BE282" s="231">
        <f>IF(N282="základní",J282,0)</f>
        <v>0</v>
      </c>
      <c r="BF282" s="231">
        <f>IF(N282="snížená",J282,0)</f>
        <v>0</v>
      </c>
      <c r="BG282" s="231">
        <f>IF(N282="zákl. přenesená",J282,0)</f>
        <v>0</v>
      </c>
      <c r="BH282" s="231">
        <f>IF(N282="sníž. přenesená",J282,0)</f>
        <v>0</v>
      </c>
      <c r="BI282" s="231">
        <f>IF(N282="nulová",J282,0)</f>
        <v>0</v>
      </c>
      <c r="BJ282" s="16" t="s">
        <v>78</v>
      </c>
      <c r="BK282" s="231">
        <f>ROUND(I282*H282,2)</f>
        <v>0</v>
      </c>
      <c r="BL282" s="16" t="s">
        <v>355</v>
      </c>
      <c r="BM282" s="230" t="s">
        <v>2102</v>
      </c>
    </row>
    <row r="283" s="2" customFormat="1">
      <c r="A283" s="37"/>
      <c r="B283" s="38"/>
      <c r="C283" s="39"/>
      <c r="D283" s="254" t="s">
        <v>1355</v>
      </c>
      <c r="E283" s="39"/>
      <c r="F283" s="255" t="s">
        <v>2103</v>
      </c>
      <c r="G283" s="39"/>
      <c r="H283" s="39"/>
      <c r="I283" s="146"/>
      <c r="J283" s="39"/>
      <c r="K283" s="39"/>
      <c r="L283" s="43"/>
      <c r="M283" s="256"/>
      <c r="N283" s="257"/>
      <c r="O283" s="83"/>
      <c r="P283" s="83"/>
      <c r="Q283" s="83"/>
      <c r="R283" s="83"/>
      <c r="S283" s="83"/>
      <c r="T283" s="84"/>
      <c r="U283" s="37"/>
      <c r="V283" s="37"/>
      <c r="W283" s="37"/>
      <c r="X283" s="37"/>
      <c r="Y283" s="37"/>
      <c r="Z283" s="37"/>
      <c r="AA283" s="37"/>
      <c r="AB283" s="37"/>
      <c r="AC283" s="37"/>
      <c r="AD283" s="37"/>
      <c r="AE283" s="37"/>
      <c r="AT283" s="16" t="s">
        <v>1355</v>
      </c>
      <c r="AU283" s="16" t="s">
        <v>78</v>
      </c>
    </row>
    <row r="284" s="2" customFormat="1">
      <c r="A284" s="37"/>
      <c r="B284" s="38"/>
      <c r="C284" s="39"/>
      <c r="D284" s="254" t="s">
        <v>341</v>
      </c>
      <c r="E284" s="39"/>
      <c r="F284" s="255" t="s">
        <v>2104</v>
      </c>
      <c r="G284" s="39"/>
      <c r="H284" s="39"/>
      <c r="I284" s="146"/>
      <c r="J284" s="39"/>
      <c r="K284" s="39"/>
      <c r="L284" s="43"/>
      <c r="M284" s="256"/>
      <c r="N284" s="257"/>
      <c r="O284" s="83"/>
      <c r="P284" s="83"/>
      <c r="Q284" s="83"/>
      <c r="R284" s="83"/>
      <c r="S284" s="83"/>
      <c r="T284" s="84"/>
      <c r="U284" s="37"/>
      <c r="V284" s="37"/>
      <c r="W284" s="37"/>
      <c r="X284" s="37"/>
      <c r="Y284" s="37"/>
      <c r="Z284" s="37"/>
      <c r="AA284" s="37"/>
      <c r="AB284" s="37"/>
      <c r="AC284" s="37"/>
      <c r="AD284" s="37"/>
      <c r="AE284" s="37"/>
      <c r="AT284" s="16" t="s">
        <v>341</v>
      </c>
      <c r="AU284" s="16" t="s">
        <v>78</v>
      </c>
    </row>
    <row r="285" s="13" customFormat="1">
      <c r="A285" s="13"/>
      <c r="B285" s="264"/>
      <c r="C285" s="265"/>
      <c r="D285" s="254" t="s">
        <v>1417</v>
      </c>
      <c r="E285" s="266" t="s">
        <v>19</v>
      </c>
      <c r="F285" s="267" t="s">
        <v>2105</v>
      </c>
      <c r="G285" s="265"/>
      <c r="H285" s="268">
        <v>326.39999999999998</v>
      </c>
      <c r="I285" s="269"/>
      <c r="J285" s="265"/>
      <c r="K285" s="265"/>
      <c r="L285" s="270"/>
      <c r="M285" s="271"/>
      <c r="N285" s="272"/>
      <c r="O285" s="272"/>
      <c r="P285" s="272"/>
      <c r="Q285" s="272"/>
      <c r="R285" s="272"/>
      <c r="S285" s="272"/>
      <c r="T285" s="273"/>
      <c r="U285" s="13"/>
      <c r="V285" s="13"/>
      <c r="W285" s="13"/>
      <c r="X285" s="13"/>
      <c r="Y285" s="13"/>
      <c r="Z285" s="13"/>
      <c r="AA285" s="13"/>
      <c r="AB285" s="13"/>
      <c r="AC285" s="13"/>
      <c r="AD285" s="13"/>
      <c r="AE285" s="13"/>
      <c r="AT285" s="274" t="s">
        <v>1417</v>
      </c>
      <c r="AU285" s="274" t="s">
        <v>78</v>
      </c>
      <c r="AV285" s="13" t="s">
        <v>80</v>
      </c>
      <c r="AW285" s="13" t="s">
        <v>33</v>
      </c>
      <c r="AX285" s="13" t="s">
        <v>78</v>
      </c>
      <c r="AY285" s="274" t="s">
        <v>202</v>
      </c>
    </row>
    <row r="286" s="2" customFormat="1" ht="44.25" customHeight="1">
      <c r="A286" s="37"/>
      <c r="B286" s="38"/>
      <c r="C286" s="232" t="s">
        <v>617</v>
      </c>
      <c r="D286" s="232" t="s">
        <v>259</v>
      </c>
      <c r="E286" s="233" t="s">
        <v>2106</v>
      </c>
      <c r="F286" s="234" t="s">
        <v>2107</v>
      </c>
      <c r="G286" s="235" t="s">
        <v>333</v>
      </c>
      <c r="H286" s="236">
        <v>8.5</v>
      </c>
      <c r="I286" s="237"/>
      <c r="J286" s="238">
        <f>ROUND(I286*H286,2)</f>
        <v>0</v>
      </c>
      <c r="K286" s="234" t="s">
        <v>207</v>
      </c>
      <c r="L286" s="43"/>
      <c r="M286" s="239" t="s">
        <v>19</v>
      </c>
      <c r="N286" s="240" t="s">
        <v>42</v>
      </c>
      <c r="O286" s="83"/>
      <c r="P286" s="228">
        <f>O286*H286</f>
        <v>0</v>
      </c>
      <c r="Q286" s="228">
        <v>0</v>
      </c>
      <c r="R286" s="228">
        <f>Q286*H286</f>
        <v>0</v>
      </c>
      <c r="S286" s="228">
        <v>0</v>
      </c>
      <c r="T286" s="229">
        <f>S286*H286</f>
        <v>0</v>
      </c>
      <c r="U286" s="37"/>
      <c r="V286" s="37"/>
      <c r="W286" s="37"/>
      <c r="X286" s="37"/>
      <c r="Y286" s="37"/>
      <c r="Z286" s="37"/>
      <c r="AA286" s="37"/>
      <c r="AB286" s="37"/>
      <c r="AC286" s="37"/>
      <c r="AD286" s="37"/>
      <c r="AE286" s="37"/>
      <c r="AR286" s="230" t="s">
        <v>355</v>
      </c>
      <c r="AT286" s="230" t="s">
        <v>259</v>
      </c>
      <c r="AU286" s="230" t="s">
        <v>78</v>
      </c>
      <c r="AY286" s="16" t="s">
        <v>202</v>
      </c>
      <c r="BE286" s="231">
        <f>IF(N286="základní",J286,0)</f>
        <v>0</v>
      </c>
      <c r="BF286" s="231">
        <f>IF(N286="snížená",J286,0)</f>
        <v>0</v>
      </c>
      <c r="BG286" s="231">
        <f>IF(N286="zákl. přenesená",J286,0)</f>
        <v>0</v>
      </c>
      <c r="BH286" s="231">
        <f>IF(N286="sníž. přenesená",J286,0)</f>
        <v>0</v>
      </c>
      <c r="BI286" s="231">
        <f>IF(N286="nulová",J286,0)</f>
        <v>0</v>
      </c>
      <c r="BJ286" s="16" t="s">
        <v>78</v>
      </c>
      <c r="BK286" s="231">
        <f>ROUND(I286*H286,2)</f>
        <v>0</v>
      </c>
      <c r="BL286" s="16" t="s">
        <v>355</v>
      </c>
      <c r="BM286" s="230" t="s">
        <v>2108</v>
      </c>
    </row>
    <row r="287" s="2" customFormat="1">
      <c r="A287" s="37"/>
      <c r="B287" s="38"/>
      <c r="C287" s="39"/>
      <c r="D287" s="254" t="s">
        <v>1355</v>
      </c>
      <c r="E287" s="39"/>
      <c r="F287" s="255" t="s">
        <v>2103</v>
      </c>
      <c r="G287" s="39"/>
      <c r="H287" s="39"/>
      <c r="I287" s="146"/>
      <c r="J287" s="39"/>
      <c r="K287" s="39"/>
      <c r="L287" s="43"/>
      <c r="M287" s="256"/>
      <c r="N287" s="257"/>
      <c r="O287" s="83"/>
      <c r="P287" s="83"/>
      <c r="Q287" s="83"/>
      <c r="R287" s="83"/>
      <c r="S287" s="83"/>
      <c r="T287" s="84"/>
      <c r="U287" s="37"/>
      <c r="V287" s="37"/>
      <c r="W287" s="37"/>
      <c r="X287" s="37"/>
      <c r="Y287" s="37"/>
      <c r="Z287" s="37"/>
      <c r="AA287" s="37"/>
      <c r="AB287" s="37"/>
      <c r="AC287" s="37"/>
      <c r="AD287" s="37"/>
      <c r="AE287" s="37"/>
      <c r="AT287" s="16" t="s">
        <v>1355</v>
      </c>
      <c r="AU287" s="16" t="s">
        <v>78</v>
      </c>
    </row>
    <row r="288" s="2" customFormat="1">
      <c r="A288" s="37"/>
      <c r="B288" s="38"/>
      <c r="C288" s="39"/>
      <c r="D288" s="254" t="s">
        <v>341</v>
      </c>
      <c r="E288" s="39"/>
      <c r="F288" s="255" t="s">
        <v>2109</v>
      </c>
      <c r="G288" s="39"/>
      <c r="H288" s="39"/>
      <c r="I288" s="146"/>
      <c r="J288" s="39"/>
      <c r="K288" s="39"/>
      <c r="L288" s="43"/>
      <c r="M288" s="256"/>
      <c r="N288" s="257"/>
      <c r="O288" s="83"/>
      <c r="P288" s="83"/>
      <c r="Q288" s="83"/>
      <c r="R288" s="83"/>
      <c r="S288" s="83"/>
      <c r="T288" s="84"/>
      <c r="U288" s="37"/>
      <c r="V288" s="37"/>
      <c r="W288" s="37"/>
      <c r="X288" s="37"/>
      <c r="Y288" s="37"/>
      <c r="Z288" s="37"/>
      <c r="AA288" s="37"/>
      <c r="AB288" s="37"/>
      <c r="AC288" s="37"/>
      <c r="AD288" s="37"/>
      <c r="AE288" s="37"/>
      <c r="AT288" s="16" t="s">
        <v>341</v>
      </c>
      <c r="AU288" s="16" t="s">
        <v>78</v>
      </c>
    </row>
    <row r="289" s="2" customFormat="1" ht="44.25" customHeight="1">
      <c r="A289" s="37"/>
      <c r="B289" s="38"/>
      <c r="C289" s="232" t="s">
        <v>622</v>
      </c>
      <c r="D289" s="232" t="s">
        <v>259</v>
      </c>
      <c r="E289" s="233" t="s">
        <v>2110</v>
      </c>
      <c r="F289" s="234" t="s">
        <v>2111</v>
      </c>
      <c r="G289" s="235" t="s">
        <v>333</v>
      </c>
      <c r="H289" s="236">
        <v>62.920000000000002</v>
      </c>
      <c r="I289" s="237"/>
      <c r="J289" s="238">
        <f>ROUND(I289*H289,2)</f>
        <v>0</v>
      </c>
      <c r="K289" s="234" t="s">
        <v>207</v>
      </c>
      <c r="L289" s="43"/>
      <c r="M289" s="239" t="s">
        <v>19</v>
      </c>
      <c r="N289" s="240" t="s">
        <v>42</v>
      </c>
      <c r="O289" s="83"/>
      <c r="P289" s="228">
        <f>O289*H289</f>
        <v>0</v>
      </c>
      <c r="Q289" s="228">
        <v>0</v>
      </c>
      <c r="R289" s="228">
        <f>Q289*H289</f>
        <v>0</v>
      </c>
      <c r="S289" s="228">
        <v>0</v>
      </c>
      <c r="T289" s="229">
        <f>S289*H289</f>
        <v>0</v>
      </c>
      <c r="U289" s="37"/>
      <c r="V289" s="37"/>
      <c r="W289" s="37"/>
      <c r="X289" s="37"/>
      <c r="Y289" s="37"/>
      <c r="Z289" s="37"/>
      <c r="AA289" s="37"/>
      <c r="AB289" s="37"/>
      <c r="AC289" s="37"/>
      <c r="AD289" s="37"/>
      <c r="AE289" s="37"/>
      <c r="AR289" s="230" t="s">
        <v>355</v>
      </c>
      <c r="AT289" s="230" t="s">
        <v>259</v>
      </c>
      <c r="AU289" s="230" t="s">
        <v>78</v>
      </c>
      <c r="AY289" s="16" t="s">
        <v>202</v>
      </c>
      <c r="BE289" s="231">
        <f>IF(N289="základní",J289,0)</f>
        <v>0</v>
      </c>
      <c r="BF289" s="231">
        <f>IF(N289="snížená",J289,0)</f>
        <v>0</v>
      </c>
      <c r="BG289" s="231">
        <f>IF(N289="zákl. přenesená",J289,0)</f>
        <v>0</v>
      </c>
      <c r="BH289" s="231">
        <f>IF(N289="sníž. přenesená",J289,0)</f>
        <v>0</v>
      </c>
      <c r="BI289" s="231">
        <f>IF(N289="nulová",J289,0)</f>
        <v>0</v>
      </c>
      <c r="BJ289" s="16" t="s">
        <v>78</v>
      </c>
      <c r="BK289" s="231">
        <f>ROUND(I289*H289,2)</f>
        <v>0</v>
      </c>
      <c r="BL289" s="16" t="s">
        <v>355</v>
      </c>
      <c r="BM289" s="230" t="s">
        <v>2112</v>
      </c>
    </row>
    <row r="290" s="2" customFormat="1">
      <c r="A290" s="37"/>
      <c r="B290" s="38"/>
      <c r="C290" s="39"/>
      <c r="D290" s="254" t="s">
        <v>1355</v>
      </c>
      <c r="E290" s="39"/>
      <c r="F290" s="255" t="s">
        <v>2103</v>
      </c>
      <c r="G290" s="39"/>
      <c r="H290" s="39"/>
      <c r="I290" s="146"/>
      <c r="J290" s="39"/>
      <c r="K290" s="39"/>
      <c r="L290" s="43"/>
      <c r="M290" s="256"/>
      <c r="N290" s="257"/>
      <c r="O290" s="83"/>
      <c r="P290" s="83"/>
      <c r="Q290" s="83"/>
      <c r="R290" s="83"/>
      <c r="S290" s="83"/>
      <c r="T290" s="84"/>
      <c r="U290" s="37"/>
      <c r="V290" s="37"/>
      <c r="W290" s="37"/>
      <c r="X290" s="37"/>
      <c r="Y290" s="37"/>
      <c r="Z290" s="37"/>
      <c r="AA290" s="37"/>
      <c r="AB290" s="37"/>
      <c r="AC290" s="37"/>
      <c r="AD290" s="37"/>
      <c r="AE290" s="37"/>
      <c r="AT290" s="16" t="s">
        <v>1355</v>
      </c>
      <c r="AU290" s="16" t="s">
        <v>78</v>
      </c>
    </row>
    <row r="291" s="2" customFormat="1">
      <c r="A291" s="37"/>
      <c r="B291" s="38"/>
      <c r="C291" s="39"/>
      <c r="D291" s="254" t="s">
        <v>341</v>
      </c>
      <c r="E291" s="39"/>
      <c r="F291" s="255" t="s">
        <v>2113</v>
      </c>
      <c r="G291" s="39"/>
      <c r="H291" s="39"/>
      <c r="I291" s="146"/>
      <c r="J291" s="39"/>
      <c r="K291" s="39"/>
      <c r="L291" s="43"/>
      <c r="M291" s="256"/>
      <c r="N291" s="257"/>
      <c r="O291" s="83"/>
      <c r="P291" s="83"/>
      <c r="Q291" s="83"/>
      <c r="R291" s="83"/>
      <c r="S291" s="83"/>
      <c r="T291" s="84"/>
      <c r="U291" s="37"/>
      <c r="V291" s="37"/>
      <c r="W291" s="37"/>
      <c r="X291" s="37"/>
      <c r="Y291" s="37"/>
      <c r="Z291" s="37"/>
      <c r="AA291" s="37"/>
      <c r="AB291" s="37"/>
      <c r="AC291" s="37"/>
      <c r="AD291" s="37"/>
      <c r="AE291" s="37"/>
      <c r="AT291" s="16" t="s">
        <v>341</v>
      </c>
      <c r="AU291" s="16" t="s">
        <v>78</v>
      </c>
    </row>
    <row r="292" s="13" customFormat="1">
      <c r="A292" s="13"/>
      <c r="B292" s="264"/>
      <c r="C292" s="265"/>
      <c r="D292" s="254" t="s">
        <v>1417</v>
      </c>
      <c r="E292" s="266" t="s">
        <v>19</v>
      </c>
      <c r="F292" s="267" t="s">
        <v>2114</v>
      </c>
      <c r="G292" s="265"/>
      <c r="H292" s="268">
        <v>62.920000000000002</v>
      </c>
      <c r="I292" s="269"/>
      <c r="J292" s="265"/>
      <c r="K292" s="265"/>
      <c r="L292" s="270"/>
      <c r="M292" s="271"/>
      <c r="N292" s="272"/>
      <c r="O292" s="272"/>
      <c r="P292" s="272"/>
      <c r="Q292" s="272"/>
      <c r="R292" s="272"/>
      <c r="S292" s="272"/>
      <c r="T292" s="273"/>
      <c r="U292" s="13"/>
      <c r="V292" s="13"/>
      <c r="W292" s="13"/>
      <c r="X292" s="13"/>
      <c r="Y292" s="13"/>
      <c r="Z292" s="13"/>
      <c r="AA292" s="13"/>
      <c r="AB292" s="13"/>
      <c r="AC292" s="13"/>
      <c r="AD292" s="13"/>
      <c r="AE292" s="13"/>
      <c r="AT292" s="274" t="s">
        <v>1417</v>
      </c>
      <c r="AU292" s="274" t="s">
        <v>78</v>
      </c>
      <c r="AV292" s="13" t="s">
        <v>80</v>
      </c>
      <c r="AW292" s="13" t="s">
        <v>33</v>
      </c>
      <c r="AX292" s="13" t="s">
        <v>78</v>
      </c>
      <c r="AY292" s="274" t="s">
        <v>202</v>
      </c>
    </row>
    <row r="293" s="2" customFormat="1" ht="44.25" customHeight="1">
      <c r="A293" s="37"/>
      <c r="B293" s="38"/>
      <c r="C293" s="232" t="s">
        <v>627</v>
      </c>
      <c r="D293" s="232" t="s">
        <v>259</v>
      </c>
      <c r="E293" s="233" t="s">
        <v>2115</v>
      </c>
      <c r="F293" s="234" t="s">
        <v>2116</v>
      </c>
      <c r="G293" s="235" t="s">
        <v>333</v>
      </c>
      <c r="H293" s="236">
        <v>0.23999999999999999</v>
      </c>
      <c r="I293" s="237"/>
      <c r="J293" s="238">
        <f>ROUND(I293*H293,2)</f>
        <v>0</v>
      </c>
      <c r="K293" s="234" t="s">
        <v>207</v>
      </c>
      <c r="L293" s="43"/>
      <c r="M293" s="239" t="s">
        <v>19</v>
      </c>
      <c r="N293" s="240" t="s">
        <v>42</v>
      </c>
      <c r="O293" s="83"/>
      <c r="P293" s="228">
        <f>O293*H293</f>
        <v>0</v>
      </c>
      <c r="Q293" s="228">
        <v>0</v>
      </c>
      <c r="R293" s="228">
        <f>Q293*H293</f>
        <v>0</v>
      </c>
      <c r="S293" s="228">
        <v>0</v>
      </c>
      <c r="T293" s="229">
        <f>S293*H293</f>
        <v>0</v>
      </c>
      <c r="U293" s="37"/>
      <c r="V293" s="37"/>
      <c r="W293" s="37"/>
      <c r="X293" s="37"/>
      <c r="Y293" s="37"/>
      <c r="Z293" s="37"/>
      <c r="AA293" s="37"/>
      <c r="AB293" s="37"/>
      <c r="AC293" s="37"/>
      <c r="AD293" s="37"/>
      <c r="AE293" s="37"/>
      <c r="AR293" s="230" t="s">
        <v>355</v>
      </c>
      <c r="AT293" s="230" t="s">
        <v>259</v>
      </c>
      <c r="AU293" s="230" t="s">
        <v>78</v>
      </c>
      <c r="AY293" s="16" t="s">
        <v>202</v>
      </c>
      <c r="BE293" s="231">
        <f>IF(N293="základní",J293,0)</f>
        <v>0</v>
      </c>
      <c r="BF293" s="231">
        <f>IF(N293="snížená",J293,0)</f>
        <v>0</v>
      </c>
      <c r="BG293" s="231">
        <f>IF(N293="zákl. přenesená",J293,0)</f>
        <v>0</v>
      </c>
      <c r="BH293" s="231">
        <f>IF(N293="sníž. přenesená",J293,0)</f>
        <v>0</v>
      </c>
      <c r="BI293" s="231">
        <f>IF(N293="nulová",J293,0)</f>
        <v>0</v>
      </c>
      <c r="BJ293" s="16" t="s">
        <v>78</v>
      </c>
      <c r="BK293" s="231">
        <f>ROUND(I293*H293,2)</f>
        <v>0</v>
      </c>
      <c r="BL293" s="16" t="s">
        <v>355</v>
      </c>
      <c r="BM293" s="230" t="s">
        <v>2117</v>
      </c>
    </row>
    <row r="294" s="2" customFormat="1">
      <c r="A294" s="37"/>
      <c r="B294" s="38"/>
      <c r="C294" s="39"/>
      <c r="D294" s="254" t="s">
        <v>1355</v>
      </c>
      <c r="E294" s="39"/>
      <c r="F294" s="255" t="s">
        <v>2103</v>
      </c>
      <c r="G294" s="39"/>
      <c r="H294" s="39"/>
      <c r="I294" s="146"/>
      <c r="J294" s="39"/>
      <c r="K294" s="39"/>
      <c r="L294" s="43"/>
      <c r="M294" s="256"/>
      <c r="N294" s="257"/>
      <c r="O294" s="83"/>
      <c r="P294" s="83"/>
      <c r="Q294" s="83"/>
      <c r="R294" s="83"/>
      <c r="S294" s="83"/>
      <c r="T294" s="84"/>
      <c r="U294" s="37"/>
      <c r="V294" s="37"/>
      <c r="W294" s="37"/>
      <c r="X294" s="37"/>
      <c r="Y294" s="37"/>
      <c r="Z294" s="37"/>
      <c r="AA294" s="37"/>
      <c r="AB294" s="37"/>
      <c r="AC294" s="37"/>
      <c r="AD294" s="37"/>
      <c r="AE294" s="37"/>
      <c r="AT294" s="16" t="s">
        <v>1355</v>
      </c>
      <c r="AU294" s="16" t="s">
        <v>78</v>
      </c>
    </row>
    <row r="295" s="13" customFormat="1">
      <c r="A295" s="13"/>
      <c r="B295" s="264"/>
      <c r="C295" s="265"/>
      <c r="D295" s="254" t="s">
        <v>1417</v>
      </c>
      <c r="E295" s="266" t="s">
        <v>19</v>
      </c>
      <c r="F295" s="267" t="s">
        <v>2118</v>
      </c>
      <c r="G295" s="265"/>
      <c r="H295" s="268">
        <v>0.23999999999999999</v>
      </c>
      <c r="I295" s="269"/>
      <c r="J295" s="265"/>
      <c r="K295" s="265"/>
      <c r="L295" s="270"/>
      <c r="M295" s="276"/>
      <c r="N295" s="277"/>
      <c r="O295" s="277"/>
      <c r="P295" s="277"/>
      <c r="Q295" s="277"/>
      <c r="R295" s="277"/>
      <c r="S295" s="277"/>
      <c r="T295" s="278"/>
      <c r="U295" s="13"/>
      <c r="V295" s="13"/>
      <c r="W295" s="13"/>
      <c r="X295" s="13"/>
      <c r="Y295" s="13"/>
      <c r="Z295" s="13"/>
      <c r="AA295" s="13"/>
      <c r="AB295" s="13"/>
      <c r="AC295" s="13"/>
      <c r="AD295" s="13"/>
      <c r="AE295" s="13"/>
      <c r="AT295" s="274" t="s">
        <v>1417</v>
      </c>
      <c r="AU295" s="274" t="s">
        <v>78</v>
      </c>
      <c r="AV295" s="13" t="s">
        <v>80</v>
      </c>
      <c r="AW295" s="13" t="s">
        <v>33</v>
      </c>
      <c r="AX295" s="13" t="s">
        <v>78</v>
      </c>
      <c r="AY295" s="274" t="s">
        <v>202</v>
      </c>
    </row>
    <row r="296" s="2" customFormat="1" ht="6.96" customHeight="1">
      <c r="A296" s="37"/>
      <c r="B296" s="58"/>
      <c r="C296" s="59"/>
      <c r="D296" s="59"/>
      <c r="E296" s="59"/>
      <c r="F296" s="59"/>
      <c r="G296" s="59"/>
      <c r="H296" s="59"/>
      <c r="I296" s="175"/>
      <c r="J296" s="59"/>
      <c r="K296" s="59"/>
      <c r="L296" s="43"/>
      <c r="M296" s="37"/>
      <c r="O296" s="37"/>
      <c r="P296" s="37"/>
      <c r="Q296" s="37"/>
      <c r="R296" s="37"/>
      <c r="S296" s="37"/>
      <c r="T296" s="37"/>
      <c r="U296" s="37"/>
      <c r="V296" s="37"/>
      <c r="W296" s="37"/>
      <c r="X296" s="37"/>
      <c r="Y296" s="37"/>
      <c r="Z296" s="37"/>
      <c r="AA296" s="37"/>
      <c r="AB296" s="37"/>
      <c r="AC296" s="37"/>
      <c r="AD296" s="37"/>
      <c r="AE296" s="37"/>
    </row>
  </sheetData>
  <sheetProtection sheet="1" autoFilter="0" formatColumns="0" formatRows="0" objects="1" scenarios="1" spinCount="100000" saltValue="cFHpCgsITDIbeck0wcuUAXrA5kDOn9ZZOvkhq6gpYXWfZrd5ozjTcUaNrp35a6I1fTHMKxt9rihPB1tIxNzQNA==" hashValue="p54QlEv8H/FxcBReQ8NaT1E0QVqTKfkwMfSuX/1/zKnU+5mEcqyQi1xrndQZVwVVg2QplOcj6GPGvDRc7VqRUg==" algorithmName="SHA-512" password="CC35"/>
  <autoFilter ref="C93:K295"/>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127</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1775</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2119</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ROUND(J91,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ROUND((SUM(BE91:BE94)),  2)</f>
        <v>0</v>
      </c>
      <c r="G37" s="37"/>
      <c r="H37" s="37"/>
      <c r="I37" s="164">
        <v>0.20999999999999999</v>
      </c>
      <c r="J37" s="163">
        <f>ROUND(((SUM(BE91:BE94))*I37),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ROUND((SUM(BF91:BF94)),  2)</f>
        <v>0</v>
      </c>
      <c r="G38" s="37"/>
      <c r="H38" s="37"/>
      <c r="I38" s="164">
        <v>0.14999999999999999</v>
      </c>
      <c r="J38" s="163">
        <f>ROUND(((SUM(BF91:BF94))*I38),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ROUND((SUM(BG91:BG94)),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ROUND((SUM(BH91:BH94)),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ROUND((SUM(BI91:BI94)),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1775</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1.2 - Materiál zadavatele -  NEOCEŇOVAT !</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J91</f>
        <v>0</v>
      </c>
      <c r="K67" s="39"/>
      <c r="L67" s="147"/>
      <c r="S67" s="37"/>
      <c r="T67" s="37"/>
      <c r="U67" s="37"/>
      <c r="V67" s="37"/>
      <c r="W67" s="37"/>
      <c r="X67" s="37"/>
      <c r="Y67" s="37"/>
      <c r="Z67" s="37"/>
      <c r="AA67" s="37"/>
      <c r="AB67" s="37"/>
      <c r="AC67" s="37"/>
      <c r="AD67" s="37"/>
      <c r="AE67" s="37"/>
      <c r="AU67" s="16" t="s">
        <v>186</v>
      </c>
    </row>
    <row r="68" s="2" customFormat="1" ht="21.84" customHeight="1">
      <c r="A68" s="37"/>
      <c r="B68" s="38"/>
      <c r="C68" s="39"/>
      <c r="D68" s="39"/>
      <c r="E68" s="39"/>
      <c r="F68" s="39"/>
      <c r="G68" s="39"/>
      <c r="H68" s="39"/>
      <c r="I68" s="146"/>
      <c r="J68" s="39"/>
      <c r="K68" s="39"/>
      <c r="L68" s="147"/>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175"/>
      <c r="J69" s="59"/>
      <c r="K69" s="59"/>
      <c r="L69" s="147"/>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178"/>
      <c r="J73" s="61"/>
      <c r="K73" s="61"/>
      <c r="L73" s="147"/>
      <c r="S73" s="37"/>
      <c r="T73" s="37"/>
      <c r="U73" s="37"/>
      <c r="V73" s="37"/>
      <c r="W73" s="37"/>
      <c r="X73" s="37"/>
      <c r="Y73" s="37"/>
      <c r="Z73" s="37"/>
      <c r="AA73" s="37"/>
      <c r="AB73" s="37"/>
      <c r="AC73" s="37"/>
      <c r="AD73" s="37"/>
      <c r="AE73" s="37"/>
    </row>
    <row r="74" s="2" customFormat="1" ht="24.96" customHeight="1">
      <c r="A74" s="37"/>
      <c r="B74" s="38"/>
      <c r="C74" s="22" t="s">
        <v>188</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179" t="str">
        <f>E7</f>
        <v>ŽST Božejovice, oprava SZZ a osvětlení včetně zrušení postradatelného zařízení infrastruktury</v>
      </c>
      <c r="F77" s="31"/>
      <c r="G77" s="31"/>
      <c r="H77" s="31"/>
      <c r="I77" s="146"/>
      <c r="J77" s="39"/>
      <c r="K77" s="39"/>
      <c r="L77" s="147"/>
      <c r="S77" s="37"/>
      <c r="T77" s="37"/>
      <c r="U77" s="37"/>
      <c r="V77" s="37"/>
      <c r="W77" s="37"/>
      <c r="X77" s="37"/>
      <c r="Y77" s="37"/>
      <c r="Z77" s="37"/>
      <c r="AA77" s="37"/>
      <c r="AB77" s="37"/>
      <c r="AC77" s="37"/>
      <c r="AD77" s="37"/>
      <c r="AE77" s="37"/>
    </row>
    <row r="78" s="1" customFormat="1" ht="12" customHeight="1">
      <c r="B78" s="20"/>
      <c r="C78" s="31" t="s">
        <v>179</v>
      </c>
      <c r="D78" s="21"/>
      <c r="E78" s="21"/>
      <c r="F78" s="21"/>
      <c r="G78" s="21"/>
      <c r="H78" s="21"/>
      <c r="I78" s="138"/>
      <c r="J78" s="21"/>
      <c r="K78" s="21"/>
      <c r="L78" s="19"/>
    </row>
    <row r="79" s="1" customFormat="1" ht="16.5" customHeight="1">
      <c r="B79" s="20"/>
      <c r="C79" s="21"/>
      <c r="D79" s="21"/>
      <c r="E79" s="179" t="s">
        <v>1774</v>
      </c>
      <c r="F79" s="21"/>
      <c r="G79" s="21"/>
      <c r="H79" s="21"/>
      <c r="I79" s="138"/>
      <c r="J79" s="21"/>
      <c r="K79" s="21"/>
      <c r="L79" s="19"/>
    </row>
    <row r="80" s="1" customFormat="1" ht="12" customHeight="1">
      <c r="B80" s="20"/>
      <c r="C80" s="31" t="s">
        <v>181</v>
      </c>
      <c r="D80" s="21"/>
      <c r="E80" s="21"/>
      <c r="F80" s="21"/>
      <c r="G80" s="21"/>
      <c r="H80" s="21"/>
      <c r="I80" s="138"/>
      <c r="J80" s="21"/>
      <c r="K80" s="21"/>
      <c r="L80" s="19"/>
    </row>
    <row r="81" s="2" customFormat="1" ht="16.5" customHeight="1">
      <c r="A81" s="37"/>
      <c r="B81" s="38"/>
      <c r="C81" s="39"/>
      <c r="D81" s="39"/>
      <c r="E81" s="260" t="s">
        <v>1775</v>
      </c>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1381</v>
      </c>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6.5" customHeight="1">
      <c r="A83" s="37"/>
      <c r="B83" s="38"/>
      <c r="C83" s="39"/>
      <c r="D83" s="39"/>
      <c r="E83" s="68" t="str">
        <f>E13</f>
        <v xml:space="preserve">SO 1.2 - Materiál zadavatele -  NEOCEŇOVAT !</v>
      </c>
      <c r="F83" s="39"/>
      <c r="G83" s="39"/>
      <c r="H83" s="39"/>
      <c r="I83" s="146"/>
      <c r="J83" s="39"/>
      <c r="K83" s="39"/>
      <c r="L83" s="147"/>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F16</f>
        <v>žst. Božejovice</v>
      </c>
      <c r="G85" s="39"/>
      <c r="H85" s="39"/>
      <c r="I85" s="149" t="s">
        <v>23</v>
      </c>
      <c r="J85" s="71" t="str">
        <f>IF(J16="","",J16)</f>
        <v>11. 3. 2020</v>
      </c>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E19</f>
        <v xml:space="preserve">Správa železnic, s. o., OŘ Plzeň </v>
      </c>
      <c r="G87" s="39"/>
      <c r="H87" s="39"/>
      <c r="I87" s="149" t="s">
        <v>31</v>
      </c>
      <c r="J87" s="35" t="str">
        <f>E25</f>
        <v xml:space="preserve"> </v>
      </c>
      <c r="K87" s="39"/>
      <c r="L87" s="147"/>
      <c r="S87" s="37"/>
      <c r="T87" s="37"/>
      <c r="U87" s="37"/>
      <c r="V87" s="37"/>
      <c r="W87" s="37"/>
      <c r="X87" s="37"/>
      <c r="Y87" s="37"/>
      <c r="Z87" s="37"/>
      <c r="AA87" s="37"/>
      <c r="AB87" s="37"/>
      <c r="AC87" s="37"/>
      <c r="AD87" s="37"/>
      <c r="AE87" s="37"/>
    </row>
    <row r="88" s="2" customFormat="1" ht="15.15" customHeight="1">
      <c r="A88" s="37"/>
      <c r="B88" s="38"/>
      <c r="C88" s="31" t="s">
        <v>29</v>
      </c>
      <c r="D88" s="39"/>
      <c r="E88" s="39"/>
      <c r="F88" s="26" t="str">
        <f>IF(E22="","",E22)</f>
        <v>Vyplň údaj</v>
      </c>
      <c r="G88" s="39"/>
      <c r="H88" s="39"/>
      <c r="I88" s="149" t="s">
        <v>34</v>
      </c>
      <c r="J88" s="35" t="str">
        <f>E28</f>
        <v>Libor Brabenec</v>
      </c>
      <c r="K88" s="39"/>
      <c r="L88" s="147"/>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10" customFormat="1" ht="29.28" customHeight="1">
      <c r="A90" s="192"/>
      <c r="B90" s="193"/>
      <c r="C90" s="194" t="s">
        <v>189</v>
      </c>
      <c r="D90" s="195" t="s">
        <v>56</v>
      </c>
      <c r="E90" s="195" t="s">
        <v>52</v>
      </c>
      <c r="F90" s="195" t="s">
        <v>53</v>
      </c>
      <c r="G90" s="195" t="s">
        <v>190</v>
      </c>
      <c r="H90" s="195" t="s">
        <v>191</v>
      </c>
      <c r="I90" s="196" t="s">
        <v>192</v>
      </c>
      <c r="J90" s="195" t="s">
        <v>185</v>
      </c>
      <c r="K90" s="197" t="s">
        <v>193</v>
      </c>
      <c r="L90" s="198"/>
      <c r="M90" s="91" t="s">
        <v>19</v>
      </c>
      <c r="N90" s="92" t="s">
        <v>41</v>
      </c>
      <c r="O90" s="92" t="s">
        <v>194</v>
      </c>
      <c r="P90" s="92" t="s">
        <v>195</v>
      </c>
      <c r="Q90" s="92" t="s">
        <v>196</v>
      </c>
      <c r="R90" s="92" t="s">
        <v>197</v>
      </c>
      <c r="S90" s="92" t="s">
        <v>198</v>
      </c>
      <c r="T90" s="93" t="s">
        <v>199</v>
      </c>
      <c r="U90" s="192"/>
      <c r="V90" s="192"/>
      <c r="W90" s="192"/>
      <c r="X90" s="192"/>
      <c r="Y90" s="192"/>
      <c r="Z90" s="192"/>
      <c r="AA90" s="192"/>
      <c r="AB90" s="192"/>
      <c r="AC90" s="192"/>
      <c r="AD90" s="192"/>
      <c r="AE90" s="192"/>
    </row>
    <row r="91" s="2" customFormat="1" ht="22.8" customHeight="1">
      <c r="A91" s="37"/>
      <c r="B91" s="38"/>
      <c r="C91" s="98" t="s">
        <v>200</v>
      </c>
      <c r="D91" s="39"/>
      <c r="E91" s="39"/>
      <c r="F91" s="39"/>
      <c r="G91" s="39"/>
      <c r="H91" s="39"/>
      <c r="I91" s="146"/>
      <c r="J91" s="199">
        <f>BK91</f>
        <v>0</v>
      </c>
      <c r="K91" s="39"/>
      <c r="L91" s="43"/>
      <c r="M91" s="94"/>
      <c r="N91" s="200"/>
      <c r="O91" s="95"/>
      <c r="P91" s="201">
        <f>SUM(P92:P94)</f>
        <v>0</v>
      </c>
      <c r="Q91" s="95"/>
      <c r="R91" s="201">
        <f>SUM(R92:R94)</f>
        <v>0</v>
      </c>
      <c r="S91" s="95"/>
      <c r="T91" s="202">
        <f>SUM(T92:T94)</f>
        <v>0</v>
      </c>
      <c r="U91" s="37"/>
      <c r="V91" s="37"/>
      <c r="W91" s="37"/>
      <c r="X91" s="37"/>
      <c r="Y91" s="37"/>
      <c r="Z91" s="37"/>
      <c r="AA91" s="37"/>
      <c r="AB91" s="37"/>
      <c r="AC91" s="37"/>
      <c r="AD91" s="37"/>
      <c r="AE91" s="37"/>
      <c r="AT91" s="16" t="s">
        <v>70</v>
      </c>
      <c r="AU91" s="16" t="s">
        <v>186</v>
      </c>
      <c r="BK91" s="203">
        <f>SUM(BK92:BK94)</f>
        <v>0</v>
      </c>
    </row>
    <row r="92" s="2" customFormat="1" ht="21.75" customHeight="1">
      <c r="A92" s="37"/>
      <c r="B92" s="38"/>
      <c r="C92" s="218" t="s">
        <v>78</v>
      </c>
      <c r="D92" s="218" t="s">
        <v>203</v>
      </c>
      <c r="E92" s="219" t="s">
        <v>2120</v>
      </c>
      <c r="F92" s="220" t="s">
        <v>2121</v>
      </c>
      <c r="G92" s="221" t="s">
        <v>266</v>
      </c>
      <c r="H92" s="222">
        <v>123</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71</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2122</v>
      </c>
    </row>
    <row r="93" s="2" customFormat="1">
      <c r="A93" s="37"/>
      <c r="B93" s="38"/>
      <c r="C93" s="39"/>
      <c r="D93" s="254" t="s">
        <v>341</v>
      </c>
      <c r="E93" s="39"/>
      <c r="F93" s="255" t="s">
        <v>2123</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71</v>
      </c>
    </row>
    <row r="94" s="13" customFormat="1">
      <c r="A94" s="13"/>
      <c r="B94" s="264"/>
      <c r="C94" s="265"/>
      <c r="D94" s="254" t="s">
        <v>1417</v>
      </c>
      <c r="E94" s="266" t="s">
        <v>19</v>
      </c>
      <c r="F94" s="267" t="s">
        <v>2124</v>
      </c>
      <c r="G94" s="265"/>
      <c r="H94" s="268">
        <v>123</v>
      </c>
      <c r="I94" s="269"/>
      <c r="J94" s="265"/>
      <c r="K94" s="265"/>
      <c r="L94" s="270"/>
      <c r="M94" s="276"/>
      <c r="N94" s="277"/>
      <c r="O94" s="277"/>
      <c r="P94" s="277"/>
      <c r="Q94" s="277"/>
      <c r="R94" s="277"/>
      <c r="S94" s="277"/>
      <c r="T94" s="278"/>
      <c r="U94" s="13"/>
      <c r="V94" s="13"/>
      <c r="W94" s="13"/>
      <c r="X94" s="13"/>
      <c r="Y94" s="13"/>
      <c r="Z94" s="13"/>
      <c r="AA94" s="13"/>
      <c r="AB94" s="13"/>
      <c r="AC94" s="13"/>
      <c r="AD94" s="13"/>
      <c r="AE94" s="13"/>
      <c r="AT94" s="274" t="s">
        <v>1417</v>
      </c>
      <c r="AU94" s="274" t="s">
        <v>71</v>
      </c>
      <c r="AV94" s="13" t="s">
        <v>80</v>
      </c>
      <c r="AW94" s="13" t="s">
        <v>33</v>
      </c>
      <c r="AX94" s="13" t="s">
        <v>78</v>
      </c>
      <c r="AY94" s="274" t="s">
        <v>202</v>
      </c>
    </row>
    <row r="95" s="2" customFormat="1" ht="6.96" customHeight="1">
      <c r="A95" s="37"/>
      <c r="B95" s="58"/>
      <c r="C95" s="59"/>
      <c r="D95" s="59"/>
      <c r="E95" s="59"/>
      <c r="F95" s="59"/>
      <c r="G95" s="59"/>
      <c r="H95" s="59"/>
      <c r="I95" s="175"/>
      <c r="J95" s="59"/>
      <c r="K95" s="59"/>
      <c r="L95" s="43"/>
      <c r="M95" s="37"/>
      <c r="O95" s="37"/>
      <c r="P95" s="37"/>
      <c r="Q95" s="37"/>
      <c r="R95" s="37"/>
      <c r="S95" s="37"/>
      <c r="T95" s="37"/>
      <c r="U95" s="37"/>
      <c r="V95" s="37"/>
      <c r="W95" s="37"/>
      <c r="X95" s="37"/>
      <c r="Y95" s="37"/>
      <c r="Z95" s="37"/>
      <c r="AA95" s="37"/>
      <c r="AB95" s="37"/>
      <c r="AC95" s="37"/>
      <c r="AD95" s="37"/>
      <c r="AE95" s="37"/>
    </row>
  </sheetData>
  <sheetProtection sheet="1" autoFilter="0" formatColumns="0" formatRows="0" objects="1" scenarios="1" spinCount="100000" saltValue="Szrh/WkB1TIatRP0ZgGlhspgyD6yDWtqarTLQGssl7ooSX0FHMdCIiisiJfNBHFSBr4g8b4t6hGJ6aiUEsmr7g==" hashValue="0W8L68v6x1s3wA/YqFKmsRfUCgYrNNi3ec3oqgR1jftobpyH9PLZrisFpqv/DyndZEF3PxlgkU8yWC1x3O3M3A==" algorithmName="SHA-512" password="CC35"/>
  <autoFilter ref="C90:K94"/>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132</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2125</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2126</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ROUND((SUM(BE94:BE236)),  2)</f>
        <v>0</v>
      </c>
      <c r="G37" s="37"/>
      <c r="H37" s="37"/>
      <c r="I37" s="164">
        <v>0.20999999999999999</v>
      </c>
      <c r="J37" s="163">
        <f>ROUND(((SUM(BE94:BE236))*I37),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ROUND((SUM(BF94:BF236)),  2)</f>
        <v>0</v>
      </c>
      <c r="G38" s="37"/>
      <c r="H38" s="37"/>
      <c r="I38" s="164">
        <v>0.14999999999999999</v>
      </c>
      <c r="J38" s="163">
        <f>ROUND(((SUM(BF94:BF236))*I38),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ROUND((SUM(BG94:BG236)),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ROUND((SUM(BH94:BH236)),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ROUND((SUM(BI94:BI236)),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2125</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2.1 -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J121</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J122</f>
        <v>0</v>
      </c>
      <c r="K69" s="124"/>
      <c r="L69" s="251"/>
      <c r="S69" s="12"/>
      <c r="T69" s="12"/>
      <c r="U69" s="12"/>
      <c r="V69" s="12"/>
      <c r="W69" s="12"/>
      <c r="X69" s="12"/>
      <c r="Y69" s="12"/>
      <c r="Z69" s="12"/>
      <c r="AA69" s="12"/>
      <c r="AB69" s="12"/>
      <c r="AC69" s="12"/>
      <c r="AD69" s="12"/>
      <c r="AE69" s="12"/>
    </row>
    <row r="70" s="12" customFormat="1" ht="14.88" customHeight="1">
      <c r="A70" s="12"/>
      <c r="B70" s="246"/>
      <c r="C70" s="124"/>
      <c r="D70" s="247" t="s">
        <v>2127</v>
      </c>
      <c r="E70" s="248"/>
      <c r="F70" s="248"/>
      <c r="G70" s="248"/>
      <c r="H70" s="248"/>
      <c r="I70" s="249"/>
      <c r="J70" s="250">
        <f>J208</f>
        <v>0</v>
      </c>
      <c r="K70" s="124"/>
      <c r="L70" s="251"/>
      <c r="S70" s="12"/>
      <c r="T70" s="12"/>
      <c r="U70" s="12"/>
      <c r="V70" s="12"/>
      <c r="W70" s="12"/>
      <c r="X70" s="12"/>
      <c r="Y70" s="12"/>
      <c r="Z70" s="12"/>
      <c r="AA70" s="12"/>
      <c r="AB70" s="12"/>
      <c r="AC70" s="12"/>
      <c r="AD70" s="12"/>
      <c r="AE70" s="12"/>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2125</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2.1 -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P95+SUM(P96:P121)</f>
        <v>0</v>
      </c>
      <c r="Q94" s="95"/>
      <c r="R94" s="201">
        <f>R95+SUM(R96:R121)</f>
        <v>74.915179999999992</v>
      </c>
      <c r="S94" s="95"/>
      <c r="T94" s="202">
        <f>T95+SUM(T96:T121)</f>
        <v>0</v>
      </c>
      <c r="U94" s="37"/>
      <c r="V94" s="37"/>
      <c r="W94" s="37"/>
      <c r="X94" s="37"/>
      <c r="Y94" s="37"/>
      <c r="Z94" s="37"/>
      <c r="AA94" s="37"/>
      <c r="AB94" s="37"/>
      <c r="AC94" s="37"/>
      <c r="AD94" s="37"/>
      <c r="AE94" s="37"/>
      <c r="AT94" s="16" t="s">
        <v>70</v>
      </c>
      <c r="AU94" s="16" t="s">
        <v>186</v>
      </c>
      <c r="BK94" s="203">
        <f>BK95+SUM(BK96:BK121)</f>
        <v>0</v>
      </c>
    </row>
    <row r="95" s="2" customFormat="1" ht="21.75" customHeight="1">
      <c r="A95" s="37"/>
      <c r="B95" s="38"/>
      <c r="C95" s="218" t="s">
        <v>78</v>
      </c>
      <c r="D95" s="218" t="s">
        <v>203</v>
      </c>
      <c r="E95" s="219" t="s">
        <v>1785</v>
      </c>
      <c r="F95" s="220" t="s">
        <v>1786</v>
      </c>
      <c r="G95" s="221" t="s">
        <v>266</v>
      </c>
      <c r="H95" s="222">
        <v>2</v>
      </c>
      <c r="I95" s="223"/>
      <c r="J95" s="224">
        <f>ROUND(I95*H95,2)</f>
        <v>0</v>
      </c>
      <c r="K95" s="220" t="s">
        <v>207</v>
      </c>
      <c r="L95" s="225"/>
      <c r="M95" s="226" t="s">
        <v>19</v>
      </c>
      <c r="N95" s="227" t="s">
        <v>42</v>
      </c>
      <c r="O95" s="83"/>
      <c r="P95" s="228">
        <f>O95*H95</f>
        <v>0</v>
      </c>
      <c r="Q95" s="228">
        <v>1.23475</v>
      </c>
      <c r="R95" s="228">
        <f>Q95*H95</f>
        <v>2.4695</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2128</v>
      </c>
    </row>
    <row r="96" s="2" customFormat="1">
      <c r="A96" s="37"/>
      <c r="B96" s="38"/>
      <c r="C96" s="39"/>
      <c r="D96" s="254" t="s">
        <v>341</v>
      </c>
      <c r="E96" s="39"/>
      <c r="F96" s="255" t="s">
        <v>2129</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13" customFormat="1">
      <c r="A97" s="13"/>
      <c r="B97" s="264"/>
      <c r="C97" s="265"/>
      <c r="D97" s="254" t="s">
        <v>1417</v>
      </c>
      <c r="E97" s="266" t="s">
        <v>19</v>
      </c>
      <c r="F97" s="267" t="s">
        <v>2130</v>
      </c>
      <c r="G97" s="265"/>
      <c r="H97" s="268">
        <v>2</v>
      </c>
      <c r="I97" s="269"/>
      <c r="J97" s="265"/>
      <c r="K97" s="265"/>
      <c r="L97" s="270"/>
      <c r="M97" s="271"/>
      <c r="N97" s="272"/>
      <c r="O97" s="272"/>
      <c r="P97" s="272"/>
      <c r="Q97" s="272"/>
      <c r="R97" s="272"/>
      <c r="S97" s="272"/>
      <c r="T97" s="273"/>
      <c r="U97" s="13"/>
      <c r="V97" s="13"/>
      <c r="W97" s="13"/>
      <c r="X97" s="13"/>
      <c r="Y97" s="13"/>
      <c r="Z97" s="13"/>
      <c r="AA97" s="13"/>
      <c r="AB97" s="13"/>
      <c r="AC97" s="13"/>
      <c r="AD97" s="13"/>
      <c r="AE97" s="13"/>
      <c r="AT97" s="274" t="s">
        <v>1417</v>
      </c>
      <c r="AU97" s="274" t="s">
        <v>71</v>
      </c>
      <c r="AV97" s="13" t="s">
        <v>80</v>
      </c>
      <c r="AW97" s="13" t="s">
        <v>33</v>
      </c>
      <c r="AX97" s="13" t="s">
        <v>78</v>
      </c>
      <c r="AY97" s="274" t="s">
        <v>202</v>
      </c>
    </row>
    <row r="98" s="2" customFormat="1" ht="21.75" customHeight="1">
      <c r="A98" s="37"/>
      <c r="B98" s="38"/>
      <c r="C98" s="218" t="s">
        <v>80</v>
      </c>
      <c r="D98" s="218" t="s">
        <v>203</v>
      </c>
      <c r="E98" s="219" t="s">
        <v>2131</v>
      </c>
      <c r="F98" s="220" t="s">
        <v>2132</v>
      </c>
      <c r="G98" s="221" t="s">
        <v>266</v>
      </c>
      <c r="H98" s="222">
        <v>64</v>
      </c>
      <c r="I98" s="223"/>
      <c r="J98" s="224">
        <f>ROUND(I98*H98,2)</f>
        <v>0</v>
      </c>
      <c r="K98" s="220" t="s">
        <v>207</v>
      </c>
      <c r="L98" s="225"/>
      <c r="M98" s="226" t="s">
        <v>19</v>
      </c>
      <c r="N98" s="227" t="s">
        <v>42</v>
      </c>
      <c r="O98" s="83"/>
      <c r="P98" s="228">
        <f>O98*H98</f>
        <v>0</v>
      </c>
      <c r="Q98" s="228">
        <v>0.00123</v>
      </c>
      <c r="R98" s="228">
        <f>Q98*H98</f>
        <v>0.078719999999999998</v>
      </c>
      <c r="S98" s="228">
        <v>0</v>
      </c>
      <c r="T98" s="229">
        <f>S98*H98</f>
        <v>0</v>
      </c>
      <c r="U98" s="37"/>
      <c r="V98" s="37"/>
      <c r="W98" s="37"/>
      <c r="X98" s="37"/>
      <c r="Y98" s="37"/>
      <c r="Z98" s="37"/>
      <c r="AA98" s="37"/>
      <c r="AB98" s="37"/>
      <c r="AC98" s="37"/>
      <c r="AD98" s="37"/>
      <c r="AE98" s="37"/>
      <c r="AR98" s="230" t="s">
        <v>208</v>
      </c>
      <c r="AT98" s="230" t="s">
        <v>203</v>
      </c>
      <c r="AU98" s="230" t="s">
        <v>71</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2133</v>
      </c>
    </row>
    <row r="99" s="2" customFormat="1">
      <c r="A99" s="37"/>
      <c r="B99" s="38"/>
      <c r="C99" s="39"/>
      <c r="D99" s="254" t="s">
        <v>341</v>
      </c>
      <c r="E99" s="39"/>
      <c r="F99" s="255" t="s">
        <v>2134</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71</v>
      </c>
    </row>
    <row r="100" s="13" customFormat="1">
      <c r="A100" s="13"/>
      <c r="B100" s="264"/>
      <c r="C100" s="265"/>
      <c r="D100" s="254" t="s">
        <v>1417</v>
      </c>
      <c r="E100" s="266" t="s">
        <v>19</v>
      </c>
      <c r="F100" s="267" t="s">
        <v>2135</v>
      </c>
      <c r="G100" s="265"/>
      <c r="H100" s="268">
        <v>64</v>
      </c>
      <c r="I100" s="269"/>
      <c r="J100" s="265"/>
      <c r="K100" s="265"/>
      <c r="L100" s="270"/>
      <c r="M100" s="271"/>
      <c r="N100" s="272"/>
      <c r="O100" s="272"/>
      <c r="P100" s="272"/>
      <c r="Q100" s="272"/>
      <c r="R100" s="272"/>
      <c r="S100" s="272"/>
      <c r="T100" s="273"/>
      <c r="U100" s="13"/>
      <c r="V100" s="13"/>
      <c r="W100" s="13"/>
      <c r="X100" s="13"/>
      <c r="Y100" s="13"/>
      <c r="Z100" s="13"/>
      <c r="AA100" s="13"/>
      <c r="AB100" s="13"/>
      <c r="AC100" s="13"/>
      <c r="AD100" s="13"/>
      <c r="AE100" s="13"/>
      <c r="AT100" s="274" t="s">
        <v>1417</v>
      </c>
      <c r="AU100" s="274" t="s">
        <v>71</v>
      </c>
      <c r="AV100" s="13" t="s">
        <v>80</v>
      </c>
      <c r="AW100" s="13" t="s">
        <v>33</v>
      </c>
      <c r="AX100" s="13" t="s">
        <v>78</v>
      </c>
      <c r="AY100" s="274" t="s">
        <v>202</v>
      </c>
    </row>
    <row r="101" s="2" customFormat="1" ht="21.75" customHeight="1">
      <c r="A101" s="37"/>
      <c r="B101" s="38"/>
      <c r="C101" s="218" t="s">
        <v>93</v>
      </c>
      <c r="D101" s="218" t="s">
        <v>203</v>
      </c>
      <c r="E101" s="219" t="s">
        <v>1905</v>
      </c>
      <c r="F101" s="220" t="s">
        <v>1906</v>
      </c>
      <c r="G101" s="221" t="s">
        <v>266</v>
      </c>
      <c r="H101" s="222">
        <v>82</v>
      </c>
      <c r="I101" s="223"/>
      <c r="J101" s="224">
        <f>ROUND(I101*H101,2)</f>
        <v>0</v>
      </c>
      <c r="K101" s="220" t="s">
        <v>207</v>
      </c>
      <c r="L101" s="225"/>
      <c r="M101" s="226" t="s">
        <v>19</v>
      </c>
      <c r="N101" s="227" t="s">
        <v>42</v>
      </c>
      <c r="O101" s="83"/>
      <c r="P101" s="228">
        <f>O101*H101</f>
        <v>0</v>
      </c>
      <c r="Q101" s="228">
        <v>0.00018000000000000001</v>
      </c>
      <c r="R101" s="228">
        <f>Q101*H101</f>
        <v>0.014760000000000001</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2136</v>
      </c>
    </row>
    <row r="102" s="2" customFormat="1">
      <c r="A102" s="37"/>
      <c r="B102" s="38"/>
      <c r="C102" s="39"/>
      <c r="D102" s="254" t="s">
        <v>341</v>
      </c>
      <c r="E102" s="39"/>
      <c r="F102" s="255" t="s">
        <v>2137</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13" customFormat="1">
      <c r="A103" s="13"/>
      <c r="B103" s="264"/>
      <c r="C103" s="265"/>
      <c r="D103" s="254" t="s">
        <v>1417</v>
      </c>
      <c r="E103" s="266" t="s">
        <v>19</v>
      </c>
      <c r="F103" s="267" t="s">
        <v>2138</v>
      </c>
      <c r="G103" s="265"/>
      <c r="H103" s="268">
        <v>82</v>
      </c>
      <c r="I103" s="269"/>
      <c r="J103" s="265"/>
      <c r="K103" s="265"/>
      <c r="L103" s="270"/>
      <c r="M103" s="271"/>
      <c r="N103" s="272"/>
      <c r="O103" s="272"/>
      <c r="P103" s="272"/>
      <c r="Q103" s="272"/>
      <c r="R103" s="272"/>
      <c r="S103" s="272"/>
      <c r="T103" s="273"/>
      <c r="U103" s="13"/>
      <c r="V103" s="13"/>
      <c r="W103" s="13"/>
      <c r="X103" s="13"/>
      <c r="Y103" s="13"/>
      <c r="Z103" s="13"/>
      <c r="AA103" s="13"/>
      <c r="AB103" s="13"/>
      <c r="AC103" s="13"/>
      <c r="AD103" s="13"/>
      <c r="AE103" s="13"/>
      <c r="AT103" s="274" t="s">
        <v>1417</v>
      </c>
      <c r="AU103" s="274" t="s">
        <v>71</v>
      </c>
      <c r="AV103" s="13" t="s">
        <v>80</v>
      </c>
      <c r="AW103" s="13" t="s">
        <v>33</v>
      </c>
      <c r="AX103" s="13" t="s">
        <v>78</v>
      </c>
      <c r="AY103" s="274" t="s">
        <v>202</v>
      </c>
    </row>
    <row r="104" s="2" customFormat="1" ht="21.75" customHeight="1">
      <c r="A104" s="37"/>
      <c r="B104" s="38"/>
      <c r="C104" s="218" t="s">
        <v>209</v>
      </c>
      <c r="D104" s="218" t="s">
        <v>203</v>
      </c>
      <c r="E104" s="219" t="s">
        <v>2139</v>
      </c>
      <c r="F104" s="220" t="s">
        <v>2140</v>
      </c>
      <c r="G104" s="221" t="s">
        <v>333</v>
      </c>
      <c r="H104" s="222">
        <v>6.9379999999999997</v>
      </c>
      <c r="I104" s="223"/>
      <c r="J104" s="224">
        <f>ROUND(I104*H104,2)</f>
        <v>0</v>
      </c>
      <c r="K104" s="220" t="s">
        <v>207</v>
      </c>
      <c r="L104" s="225"/>
      <c r="M104" s="226" t="s">
        <v>19</v>
      </c>
      <c r="N104" s="227" t="s">
        <v>42</v>
      </c>
      <c r="O104" s="83"/>
      <c r="P104" s="228">
        <f>O104*H104</f>
        <v>0</v>
      </c>
      <c r="Q104" s="228">
        <v>1</v>
      </c>
      <c r="R104" s="228">
        <f>Q104*H104</f>
        <v>6.9379999999999997</v>
      </c>
      <c r="S104" s="228">
        <v>0</v>
      </c>
      <c r="T104" s="229">
        <f>S104*H104</f>
        <v>0</v>
      </c>
      <c r="U104" s="37"/>
      <c r="V104" s="37"/>
      <c r="W104" s="37"/>
      <c r="X104" s="37"/>
      <c r="Y104" s="37"/>
      <c r="Z104" s="37"/>
      <c r="AA104" s="37"/>
      <c r="AB104" s="37"/>
      <c r="AC104" s="37"/>
      <c r="AD104" s="37"/>
      <c r="AE104" s="37"/>
      <c r="AR104" s="230" t="s">
        <v>208</v>
      </c>
      <c r="AT104" s="230" t="s">
        <v>203</v>
      </c>
      <c r="AU104" s="230" t="s">
        <v>71</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2141</v>
      </c>
    </row>
    <row r="105" s="2" customFormat="1">
      <c r="A105" s="37"/>
      <c r="B105" s="38"/>
      <c r="C105" s="39"/>
      <c r="D105" s="254" t="s">
        <v>341</v>
      </c>
      <c r="E105" s="39"/>
      <c r="F105" s="255" t="s">
        <v>2142</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341</v>
      </c>
      <c r="AU105" s="16" t="s">
        <v>71</v>
      </c>
    </row>
    <row r="106" s="13" customFormat="1">
      <c r="A106" s="13"/>
      <c r="B106" s="264"/>
      <c r="C106" s="265"/>
      <c r="D106" s="254" t="s">
        <v>1417</v>
      </c>
      <c r="E106" s="266" t="s">
        <v>19</v>
      </c>
      <c r="F106" s="267" t="s">
        <v>2143</v>
      </c>
      <c r="G106" s="265"/>
      <c r="H106" s="268">
        <v>6.9379999999999997</v>
      </c>
      <c r="I106" s="269"/>
      <c r="J106" s="265"/>
      <c r="K106" s="265"/>
      <c r="L106" s="270"/>
      <c r="M106" s="271"/>
      <c r="N106" s="272"/>
      <c r="O106" s="272"/>
      <c r="P106" s="272"/>
      <c r="Q106" s="272"/>
      <c r="R106" s="272"/>
      <c r="S106" s="272"/>
      <c r="T106" s="273"/>
      <c r="U106" s="13"/>
      <c r="V106" s="13"/>
      <c r="W106" s="13"/>
      <c r="X106" s="13"/>
      <c r="Y106" s="13"/>
      <c r="Z106" s="13"/>
      <c r="AA106" s="13"/>
      <c r="AB106" s="13"/>
      <c r="AC106" s="13"/>
      <c r="AD106" s="13"/>
      <c r="AE106" s="13"/>
      <c r="AT106" s="274" t="s">
        <v>1417</v>
      </c>
      <c r="AU106" s="274" t="s">
        <v>71</v>
      </c>
      <c r="AV106" s="13" t="s">
        <v>80</v>
      </c>
      <c r="AW106" s="13" t="s">
        <v>33</v>
      </c>
      <c r="AX106" s="13" t="s">
        <v>78</v>
      </c>
      <c r="AY106" s="274" t="s">
        <v>202</v>
      </c>
    </row>
    <row r="107" s="2" customFormat="1" ht="21.75" customHeight="1">
      <c r="A107" s="37"/>
      <c r="B107" s="38"/>
      <c r="C107" s="218" t="s">
        <v>220</v>
      </c>
      <c r="D107" s="218" t="s">
        <v>203</v>
      </c>
      <c r="E107" s="219" t="s">
        <v>2144</v>
      </c>
      <c r="F107" s="220" t="s">
        <v>2145</v>
      </c>
      <c r="G107" s="221" t="s">
        <v>333</v>
      </c>
      <c r="H107" s="222">
        <v>5.782</v>
      </c>
      <c r="I107" s="223"/>
      <c r="J107" s="224">
        <f>ROUND(I107*H107,2)</f>
        <v>0</v>
      </c>
      <c r="K107" s="220" t="s">
        <v>207</v>
      </c>
      <c r="L107" s="225"/>
      <c r="M107" s="226" t="s">
        <v>19</v>
      </c>
      <c r="N107" s="227" t="s">
        <v>42</v>
      </c>
      <c r="O107" s="83"/>
      <c r="P107" s="228">
        <f>O107*H107</f>
        <v>0</v>
      </c>
      <c r="Q107" s="228">
        <v>1</v>
      </c>
      <c r="R107" s="228">
        <f>Q107*H107</f>
        <v>5.782</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2146</v>
      </c>
    </row>
    <row r="108" s="2" customFormat="1">
      <c r="A108" s="37"/>
      <c r="B108" s="38"/>
      <c r="C108" s="39"/>
      <c r="D108" s="254" t="s">
        <v>341</v>
      </c>
      <c r="E108" s="39"/>
      <c r="F108" s="255" t="s">
        <v>2142</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71</v>
      </c>
    </row>
    <row r="109" s="13" customFormat="1">
      <c r="A109" s="13"/>
      <c r="B109" s="264"/>
      <c r="C109" s="265"/>
      <c r="D109" s="254" t="s">
        <v>1417</v>
      </c>
      <c r="E109" s="266" t="s">
        <v>19</v>
      </c>
      <c r="F109" s="267" t="s">
        <v>2147</v>
      </c>
      <c r="G109" s="265"/>
      <c r="H109" s="268">
        <v>5.782</v>
      </c>
      <c r="I109" s="269"/>
      <c r="J109" s="265"/>
      <c r="K109" s="265"/>
      <c r="L109" s="270"/>
      <c r="M109" s="271"/>
      <c r="N109" s="272"/>
      <c r="O109" s="272"/>
      <c r="P109" s="272"/>
      <c r="Q109" s="272"/>
      <c r="R109" s="272"/>
      <c r="S109" s="272"/>
      <c r="T109" s="273"/>
      <c r="U109" s="13"/>
      <c r="V109" s="13"/>
      <c r="W109" s="13"/>
      <c r="X109" s="13"/>
      <c r="Y109" s="13"/>
      <c r="Z109" s="13"/>
      <c r="AA109" s="13"/>
      <c r="AB109" s="13"/>
      <c r="AC109" s="13"/>
      <c r="AD109" s="13"/>
      <c r="AE109" s="13"/>
      <c r="AT109" s="274" t="s">
        <v>1417</v>
      </c>
      <c r="AU109" s="274" t="s">
        <v>71</v>
      </c>
      <c r="AV109" s="13" t="s">
        <v>80</v>
      </c>
      <c r="AW109" s="13" t="s">
        <v>33</v>
      </c>
      <c r="AX109" s="13" t="s">
        <v>78</v>
      </c>
      <c r="AY109" s="274" t="s">
        <v>202</v>
      </c>
    </row>
    <row r="110" s="2" customFormat="1" ht="21.75" customHeight="1">
      <c r="A110" s="37"/>
      <c r="B110" s="38"/>
      <c r="C110" s="218" t="s">
        <v>224</v>
      </c>
      <c r="D110" s="218" t="s">
        <v>203</v>
      </c>
      <c r="E110" s="219" t="s">
        <v>2148</v>
      </c>
      <c r="F110" s="220" t="s">
        <v>2149</v>
      </c>
      <c r="G110" s="221" t="s">
        <v>1615</v>
      </c>
      <c r="H110" s="222">
        <v>9</v>
      </c>
      <c r="I110" s="223"/>
      <c r="J110" s="224">
        <f>ROUND(I110*H110,2)</f>
        <v>0</v>
      </c>
      <c r="K110" s="220" t="s">
        <v>207</v>
      </c>
      <c r="L110" s="225"/>
      <c r="M110" s="226" t="s">
        <v>19</v>
      </c>
      <c r="N110" s="227"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208</v>
      </c>
      <c r="AT110" s="230" t="s">
        <v>203</v>
      </c>
      <c r="AU110" s="230" t="s">
        <v>71</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209</v>
      </c>
      <c r="BM110" s="230" t="s">
        <v>2150</v>
      </c>
    </row>
    <row r="111" s="13" customFormat="1">
      <c r="A111" s="13"/>
      <c r="B111" s="264"/>
      <c r="C111" s="265"/>
      <c r="D111" s="254" t="s">
        <v>1417</v>
      </c>
      <c r="E111" s="266" t="s">
        <v>19</v>
      </c>
      <c r="F111" s="267" t="s">
        <v>2151</v>
      </c>
      <c r="G111" s="265"/>
      <c r="H111" s="268">
        <v>9</v>
      </c>
      <c r="I111" s="269"/>
      <c r="J111" s="265"/>
      <c r="K111" s="265"/>
      <c r="L111" s="270"/>
      <c r="M111" s="271"/>
      <c r="N111" s="272"/>
      <c r="O111" s="272"/>
      <c r="P111" s="272"/>
      <c r="Q111" s="272"/>
      <c r="R111" s="272"/>
      <c r="S111" s="272"/>
      <c r="T111" s="273"/>
      <c r="U111" s="13"/>
      <c r="V111" s="13"/>
      <c r="W111" s="13"/>
      <c r="X111" s="13"/>
      <c r="Y111" s="13"/>
      <c r="Z111" s="13"/>
      <c r="AA111" s="13"/>
      <c r="AB111" s="13"/>
      <c r="AC111" s="13"/>
      <c r="AD111" s="13"/>
      <c r="AE111" s="13"/>
      <c r="AT111" s="274" t="s">
        <v>1417</v>
      </c>
      <c r="AU111" s="274" t="s">
        <v>71</v>
      </c>
      <c r="AV111" s="13" t="s">
        <v>80</v>
      </c>
      <c r="AW111" s="13" t="s">
        <v>33</v>
      </c>
      <c r="AX111" s="13" t="s">
        <v>78</v>
      </c>
      <c r="AY111" s="274" t="s">
        <v>202</v>
      </c>
    </row>
    <row r="112" s="2" customFormat="1" ht="21.75" customHeight="1">
      <c r="A112" s="37"/>
      <c r="B112" s="38"/>
      <c r="C112" s="218" t="s">
        <v>228</v>
      </c>
      <c r="D112" s="218" t="s">
        <v>203</v>
      </c>
      <c r="E112" s="219" t="s">
        <v>1909</v>
      </c>
      <c r="F112" s="220" t="s">
        <v>1910</v>
      </c>
      <c r="G112" s="221" t="s">
        <v>333</v>
      </c>
      <c r="H112" s="222">
        <v>54</v>
      </c>
      <c r="I112" s="223"/>
      <c r="J112" s="224">
        <f>ROUND(I112*H112,2)</f>
        <v>0</v>
      </c>
      <c r="K112" s="220" t="s">
        <v>207</v>
      </c>
      <c r="L112" s="225"/>
      <c r="M112" s="226" t="s">
        <v>19</v>
      </c>
      <c r="N112" s="227" t="s">
        <v>42</v>
      </c>
      <c r="O112" s="83"/>
      <c r="P112" s="228">
        <f>O112*H112</f>
        <v>0</v>
      </c>
      <c r="Q112" s="228">
        <v>1</v>
      </c>
      <c r="R112" s="228">
        <f>Q112*H112</f>
        <v>54</v>
      </c>
      <c r="S112" s="228">
        <v>0</v>
      </c>
      <c r="T112" s="229">
        <f>S112*H112</f>
        <v>0</v>
      </c>
      <c r="U112" s="37"/>
      <c r="V112" s="37"/>
      <c r="W112" s="37"/>
      <c r="X112" s="37"/>
      <c r="Y112" s="37"/>
      <c r="Z112" s="37"/>
      <c r="AA112" s="37"/>
      <c r="AB112" s="37"/>
      <c r="AC112" s="37"/>
      <c r="AD112" s="37"/>
      <c r="AE112" s="37"/>
      <c r="AR112" s="230" t="s">
        <v>208</v>
      </c>
      <c r="AT112" s="230" t="s">
        <v>203</v>
      </c>
      <c r="AU112" s="230" t="s">
        <v>71</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2152</v>
      </c>
    </row>
    <row r="113" s="2" customFormat="1">
      <c r="A113" s="37"/>
      <c r="B113" s="38"/>
      <c r="C113" s="39"/>
      <c r="D113" s="254" t="s">
        <v>341</v>
      </c>
      <c r="E113" s="39"/>
      <c r="F113" s="255" t="s">
        <v>2153</v>
      </c>
      <c r="G113" s="39"/>
      <c r="H113" s="39"/>
      <c r="I113" s="146"/>
      <c r="J113" s="39"/>
      <c r="K113" s="39"/>
      <c r="L113" s="43"/>
      <c r="M113" s="256"/>
      <c r="N113" s="257"/>
      <c r="O113" s="83"/>
      <c r="P113" s="83"/>
      <c r="Q113" s="83"/>
      <c r="R113" s="83"/>
      <c r="S113" s="83"/>
      <c r="T113" s="84"/>
      <c r="U113" s="37"/>
      <c r="V113" s="37"/>
      <c r="W113" s="37"/>
      <c r="X113" s="37"/>
      <c r="Y113" s="37"/>
      <c r="Z113" s="37"/>
      <c r="AA113" s="37"/>
      <c r="AB113" s="37"/>
      <c r="AC113" s="37"/>
      <c r="AD113" s="37"/>
      <c r="AE113" s="37"/>
      <c r="AT113" s="16" t="s">
        <v>341</v>
      </c>
      <c r="AU113" s="16" t="s">
        <v>71</v>
      </c>
    </row>
    <row r="114" s="13" customFormat="1">
      <c r="A114" s="13"/>
      <c r="B114" s="264"/>
      <c r="C114" s="265"/>
      <c r="D114" s="254" t="s">
        <v>1417</v>
      </c>
      <c r="E114" s="266" t="s">
        <v>19</v>
      </c>
      <c r="F114" s="267" t="s">
        <v>2154</v>
      </c>
      <c r="G114" s="265"/>
      <c r="H114" s="268">
        <v>54</v>
      </c>
      <c r="I114" s="269"/>
      <c r="J114" s="265"/>
      <c r="K114" s="265"/>
      <c r="L114" s="270"/>
      <c r="M114" s="271"/>
      <c r="N114" s="272"/>
      <c r="O114" s="272"/>
      <c r="P114" s="272"/>
      <c r="Q114" s="272"/>
      <c r="R114" s="272"/>
      <c r="S114" s="272"/>
      <c r="T114" s="273"/>
      <c r="U114" s="13"/>
      <c r="V114" s="13"/>
      <c r="W114" s="13"/>
      <c r="X114" s="13"/>
      <c r="Y114" s="13"/>
      <c r="Z114" s="13"/>
      <c r="AA114" s="13"/>
      <c r="AB114" s="13"/>
      <c r="AC114" s="13"/>
      <c r="AD114" s="13"/>
      <c r="AE114" s="13"/>
      <c r="AT114" s="274" t="s">
        <v>1417</v>
      </c>
      <c r="AU114" s="274" t="s">
        <v>71</v>
      </c>
      <c r="AV114" s="13" t="s">
        <v>80</v>
      </c>
      <c r="AW114" s="13" t="s">
        <v>33</v>
      </c>
      <c r="AX114" s="13" t="s">
        <v>78</v>
      </c>
      <c r="AY114" s="274" t="s">
        <v>202</v>
      </c>
    </row>
    <row r="115" s="2" customFormat="1" ht="21.75" customHeight="1">
      <c r="A115" s="37"/>
      <c r="B115" s="38"/>
      <c r="C115" s="218" t="s">
        <v>208</v>
      </c>
      <c r="D115" s="218" t="s">
        <v>203</v>
      </c>
      <c r="E115" s="219" t="s">
        <v>331</v>
      </c>
      <c r="F115" s="220" t="s">
        <v>332</v>
      </c>
      <c r="G115" s="221" t="s">
        <v>333</v>
      </c>
      <c r="H115" s="222">
        <v>1.26</v>
      </c>
      <c r="I115" s="223"/>
      <c r="J115" s="224">
        <f>ROUND(I115*H115,2)</f>
        <v>0</v>
      </c>
      <c r="K115" s="220" t="s">
        <v>207</v>
      </c>
      <c r="L115" s="225"/>
      <c r="M115" s="226" t="s">
        <v>19</v>
      </c>
      <c r="N115" s="227" t="s">
        <v>42</v>
      </c>
      <c r="O115" s="83"/>
      <c r="P115" s="228">
        <f>O115*H115</f>
        <v>0</v>
      </c>
      <c r="Q115" s="228">
        <v>1</v>
      </c>
      <c r="R115" s="228">
        <f>Q115*H115</f>
        <v>1.26</v>
      </c>
      <c r="S115" s="228">
        <v>0</v>
      </c>
      <c r="T115" s="229">
        <f>S115*H115</f>
        <v>0</v>
      </c>
      <c r="U115" s="37"/>
      <c r="V115" s="37"/>
      <c r="W115" s="37"/>
      <c r="X115" s="37"/>
      <c r="Y115" s="37"/>
      <c r="Z115" s="37"/>
      <c r="AA115" s="37"/>
      <c r="AB115" s="37"/>
      <c r="AC115" s="37"/>
      <c r="AD115" s="37"/>
      <c r="AE115" s="37"/>
      <c r="AR115" s="230" t="s">
        <v>208</v>
      </c>
      <c r="AT115" s="230" t="s">
        <v>203</v>
      </c>
      <c r="AU115" s="230" t="s">
        <v>71</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209</v>
      </c>
      <c r="BM115" s="230" t="s">
        <v>2155</v>
      </c>
    </row>
    <row r="116" s="2" customFormat="1">
      <c r="A116" s="37"/>
      <c r="B116" s="38"/>
      <c r="C116" s="39"/>
      <c r="D116" s="254" t="s">
        <v>341</v>
      </c>
      <c r="E116" s="39"/>
      <c r="F116" s="255" t="s">
        <v>2156</v>
      </c>
      <c r="G116" s="39"/>
      <c r="H116" s="39"/>
      <c r="I116" s="146"/>
      <c r="J116" s="39"/>
      <c r="K116" s="39"/>
      <c r="L116" s="43"/>
      <c r="M116" s="256"/>
      <c r="N116" s="257"/>
      <c r="O116" s="83"/>
      <c r="P116" s="83"/>
      <c r="Q116" s="83"/>
      <c r="R116" s="83"/>
      <c r="S116" s="83"/>
      <c r="T116" s="84"/>
      <c r="U116" s="37"/>
      <c r="V116" s="37"/>
      <c r="W116" s="37"/>
      <c r="X116" s="37"/>
      <c r="Y116" s="37"/>
      <c r="Z116" s="37"/>
      <c r="AA116" s="37"/>
      <c r="AB116" s="37"/>
      <c r="AC116" s="37"/>
      <c r="AD116" s="37"/>
      <c r="AE116" s="37"/>
      <c r="AT116" s="16" t="s">
        <v>341</v>
      </c>
      <c r="AU116" s="16" t="s">
        <v>71</v>
      </c>
    </row>
    <row r="117" s="13" customFormat="1">
      <c r="A117" s="13"/>
      <c r="B117" s="264"/>
      <c r="C117" s="265"/>
      <c r="D117" s="254" t="s">
        <v>1417</v>
      </c>
      <c r="E117" s="266" t="s">
        <v>19</v>
      </c>
      <c r="F117" s="267" t="s">
        <v>2157</v>
      </c>
      <c r="G117" s="265"/>
      <c r="H117" s="268">
        <v>1.26</v>
      </c>
      <c r="I117" s="269"/>
      <c r="J117" s="265"/>
      <c r="K117" s="265"/>
      <c r="L117" s="270"/>
      <c r="M117" s="271"/>
      <c r="N117" s="272"/>
      <c r="O117" s="272"/>
      <c r="P117" s="272"/>
      <c r="Q117" s="272"/>
      <c r="R117" s="272"/>
      <c r="S117" s="272"/>
      <c r="T117" s="273"/>
      <c r="U117" s="13"/>
      <c r="V117" s="13"/>
      <c r="W117" s="13"/>
      <c r="X117" s="13"/>
      <c r="Y117" s="13"/>
      <c r="Z117" s="13"/>
      <c r="AA117" s="13"/>
      <c r="AB117" s="13"/>
      <c r="AC117" s="13"/>
      <c r="AD117" s="13"/>
      <c r="AE117" s="13"/>
      <c r="AT117" s="274" t="s">
        <v>1417</v>
      </c>
      <c r="AU117" s="274" t="s">
        <v>71</v>
      </c>
      <c r="AV117" s="13" t="s">
        <v>80</v>
      </c>
      <c r="AW117" s="13" t="s">
        <v>33</v>
      </c>
      <c r="AX117" s="13" t="s">
        <v>78</v>
      </c>
      <c r="AY117" s="274" t="s">
        <v>202</v>
      </c>
    </row>
    <row r="118" s="2" customFormat="1" ht="21.75" customHeight="1">
      <c r="A118" s="37"/>
      <c r="B118" s="38"/>
      <c r="C118" s="218" t="s">
        <v>235</v>
      </c>
      <c r="D118" s="218" t="s">
        <v>203</v>
      </c>
      <c r="E118" s="219" t="s">
        <v>2158</v>
      </c>
      <c r="F118" s="220" t="s">
        <v>2159</v>
      </c>
      <c r="G118" s="221" t="s">
        <v>1647</v>
      </c>
      <c r="H118" s="222">
        <v>1.8</v>
      </c>
      <c r="I118" s="223"/>
      <c r="J118" s="224">
        <f>ROUND(I118*H118,2)</f>
        <v>0</v>
      </c>
      <c r="K118" s="220" t="s">
        <v>207</v>
      </c>
      <c r="L118" s="225"/>
      <c r="M118" s="226" t="s">
        <v>19</v>
      </c>
      <c r="N118" s="227" t="s">
        <v>42</v>
      </c>
      <c r="O118" s="83"/>
      <c r="P118" s="228">
        <f>O118*H118</f>
        <v>0</v>
      </c>
      <c r="Q118" s="228">
        <v>2.4289999999999998</v>
      </c>
      <c r="R118" s="228">
        <f>Q118*H118</f>
        <v>4.3721999999999994</v>
      </c>
      <c r="S118" s="228">
        <v>0</v>
      </c>
      <c r="T118" s="229">
        <f>S118*H118</f>
        <v>0</v>
      </c>
      <c r="U118" s="37"/>
      <c r="V118" s="37"/>
      <c r="W118" s="37"/>
      <c r="X118" s="37"/>
      <c r="Y118" s="37"/>
      <c r="Z118" s="37"/>
      <c r="AA118" s="37"/>
      <c r="AB118" s="37"/>
      <c r="AC118" s="37"/>
      <c r="AD118" s="37"/>
      <c r="AE118" s="37"/>
      <c r="AR118" s="230" t="s">
        <v>208</v>
      </c>
      <c r="AT118" s="230" t="s">
        <v>203</v>
      </c>
      <c r="AU118" s="230" t="s">
        <v>71</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209</v>
      </c>
      <c r="BM118" s="230" t="s">
        <v>2160</v>
      </c>
    </row>
    <row r="119" s="2" customFormat="1">
      <c r="A119" s="37"/>
      <c r="B119" s="38"/>
      <c r="C119" s="39"/>
      <c r="D119" s="254" t="s">
        <v>341</v>
      </c>
      <c r="E119" s="39"/>
      <c r="F119" s="255" t="s">
        <v>2161</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341</v>
      </c>
      <c r="AU119" s="16" t="s">
        <v>71</v>
      </c>
    </row>
    <row r="120" s="13" customFormat="1">
      <c r="A120" s="13"/>
      <c r="B120" s="264"/>
      <c r="C120" s="265"/>
      <c r="D120" s="254" t="s">
        <v>1417</v>
      </c>
      <c r="E120" s="266" t="s">
        <v>19</v>
      </c>
      <c r="F120" s="267" t="s">
        <v>2162</v>
      </c>
      <c r="G120" s="265"/>
      <c r="H120" s="268">
        <v>1.8</v>
      </c>
      <c r="I120" s="269"/>
      <c r="J120" s="265"/>
      <c r="K120" s="265"/>
      <c r="L120" s="270"/>
      <c r="M120" s="271"/>
      <c r="N120" s="272"/>
      <c r="O120" s="272"/>
      <c r="P120" s="272"/>
      <c r="Q120" s="272"/>
      <c r="R120" s="272"/>
      <c r="S120" s="272"/>
      <c r="T120" s="273"/>
      <c r="U120" s="13"/>
      <c r="V120" s="13"/>
      <c r="W120" s="13"/>
      <c r="X120" s="13"/>
      <c r="Y120" s="13"/>
      <c r="Z120" s="13"/>
      <c r="AA120" s="13"/>
      <c r="AB120" s="13"/>
      <c r="AC120" s="13"/>
      <c r="AD120" s="13"/>
      <c r="AE120" s="13"/>
      <c r="AT120" s="274" t="s">
        <v>1417</v>
      </c>
      <c r="AU120" s="274" t="s">
        <v>71</v>
      </c>
      <c r="AV120" s="13" t="s">
        <v>80</v>
      </c>
      <c r="AW120" s="13" t="s">
        <v>33</v>
      </c>
      <c r="AX120" s="13" t="s">
        <v>78</v>
      </c>
      <c r="AY120" s="274" t="s">
        <v>202</v>
      </c>
    </row>
    <row r="121" s="11" customFormat="1" ht="25.92" customHeight="1">
      <c r="A121" s="11"/>
      <c r="B121" s="204"/>
      <c r="C121" s="205"/>
      <c r="D121" s="206" t="s">
        <v>70</v>
      </c>
      <c r="E121" s="207" t="s">
        <v>1590</v>
      </c>
      <c r="F121" s="207" t="s">
        <v>1591</v>
      </c>
      <c r="G121" s="205"/>
      <c r="H121" s="205"/>
      <c r="I121" s="208"/>
      <c r="J121" s="209">
        <f>BK121</f>
        <v>0</v>
      </c>
      <c r="K121" s="205"/>
      <c r="L121" s="210"/>
      <c r="M121" s="211"/>
      <c r="N121" s="212"/>
      <c r="O121" s="212"/>
      <c r="P121" s="213">
        <f>P122</f>
        <v>0</v>
      </c>
      <c r="Q121" s="212"/>
      <c r="R121" s="213">
        <f>R122</f>
        <v>0</v>
      </c>
      <c r="S121" s="212"/>
      <c r="T121" s="214">
        <f>T122</f>
        <v>0</v>
      </c>
      <c r="U121" s="11"/>
      <c r="V121" s="11"/>
      <c r="W121" s="11"/>
      <c r="X121" s="11"/>
      <c r="Y121" s="11"/>
      <c r="Z121" s="11"/>
      <c r="AA121" s="11"/>
      <c r="AB121" s="11"/>
      <c r="AC121" s="11"/>
      <c r="AD121" s="11"/>
      <c r="AE121" s="11"/>
      <c r="AR121" s="215" t="s">
        <v>78</v>
      </c>
      <c r="AT121" s="216" t="s">
        <v>70</v>
      </c>
      <c r="AU121" s="216" t="s">
        <v>71</v>
      </c>
      <c r="AY121" s="215" t="s">
        <v>202</v>
      </c>
      <c r="BK121" s="217">
        <f>BK122</f>
        <v>0</v>
      </c>
    </row>
    <row r="122" s="11" customFormat="1" ht="22.8" customHeight="1">
      <c r="A122" s="11"/>
      <c r="B122" s="204"/>
      <c r="C122" s="205"/>
      <c r="D122" s="206" t="s">
        <v>70</v>
      </c>
      <c r="E122" s="252" t="s">
        <v>220</v>
      </c>
      <c r="F122" s="252" t="s">
        <v>1927</v>
      </c>
      <c r="G122" s="205"/>
      <c r="H122" s="205"/>
      <c r="I122" s="208"/>
      <c r="J122" s="253">
        <f>BK122</f>
        <v>0</v>
      </c>
      <c r="K122" s="205"/>
      <c r="L122" s="210"/>
      <c r="M122" s="211"/>
      <c r="N122" s="212"/>
      <c r="O122" s="212"/>
      <c r="P122" s="213">
        <f>P123+SUM(P124:P208)</f>
        <v>0</v>
      </c>
      <c r="Q122" s="212"/>
      <c r="R122" s="213">
        <f>R123+SUM(R124:R208)</f>
        <v>0</v>
      </c>
      <c r="S122" s="212"/>
      <c r="T122" s="214">
        <f>T123+SUM(T124:T208)</f>
        <v>0</v>
      </c>
      <c r="U122" s="11"/>
      <c r="V122" s="11"/>
      <c r="W122" s="11"/>
      <c r="X122" s="11"/>
      <c r="Y122" s="11"/>
      <c r="Z122" s="11"/>
      <c r="AA122" s="11"/>
      <c r="AB122" s="11"/>
      <c r="AC122" s="11"/>
      <c r="AD122" s="11"/>
      <c r="AE122" s="11"/>
      <c r="AR122" s="215" t="s">
        <v>78</v>
      </c>
      <c r="AT122" s="216" t="s">
        <v>70</v>
      </c>
      <c r="AU122" s="216" t="s">
        <v>78</v>
      </c>
      <c r="AY122" s="215" t="s">
        <v>202</v>
      </c>
      <c r="BK122" s="217">
        <f>BK123+SUM(BK124:BK208)</f>
        <v>0</v>
      </c>
    </row>
    <row r="123" s="2" customFormat="1" ht="78" customHeight="1">
      <c r="A123" s="37"/>
      <c r="B123" s="38"/>
      <c r="C123" s="232" t="s">
        <v>239</v>
      </c>
      <c r="D123" s="232" t="s">
        <v>259</v>
      </c>
      <c r="E123" s="233" t="s">
        <v>2163</v>
      </c>
      <c r="F123" s="234" t="s">
        <v>2164</v>
      </c>
      <c r="G123" s="235" t="s">
        <v>2019</v>
      </c>
      <c r="H123" s="236">
        <v>0.0080000000000000002</v>
      </c>
      <c r="I123" s="237"/>
      <c r="J123" s="238">
        <f>ROUND(I123*H123,2)</f>
        <v>0</v>
      </c>
      <c r="K123" s="234" t="s">
        <v>207</v>
      </c>
      <c r="L123" s="43"/>
      <c r="M123" s="239" t="s">
        <v>19</v>
      </c>
      <c r="N123" s="240" t="s">
        <v>42</v>
      </c>
      <c r="O123" s="83"/>
      <c r="P123" s="228">
        <f>O123*H123</f>
        <v>0</v>
      </c>
      <c r="Q123" s="228">
        <v>0</v>
      </c>
      <c r="R123" s="228">
        <f>Q123*H123</f>
        <v>0</v>
      </c>
      <c r="S123" s="228">
        <v>0</v>
      </c>
      <c r="T123" s="229">
        <f>S123*H123</f>
        <v>0</v>
      </c>
      <c r="U123" s="37"/>
      <c r="V123" s="37"/>
      <c r="W123" s="37"/>
      <c r="X123" s="37"/>
      <c r="Y123" s="37"/>
      <c r="Z123" s="37"/>
      <c r="AA123" s="37"/>
      <c r="AB123" s="37"/>
      <c r="AC123" s="37"/>
      <c r="AD123" s="37"/>
      <c r="AE123" s="37"/>
      <c r="AR123" s="230" t="s">
        <v>209</v>
      </c>
      <c r="AT123" s="230" t="s">
        <v>259</v>
      </c>
      <c r="AU123" s="230" t="s">
        <v>80</v>
      </c>
      <c r="AY123" s="16" t="s">
        <v>202</v>
      </c>
      <c r="BE123" s="231">
        <f>IF(N123="základní",J123,0)</f>
        <v>0</v>
      </c>
      <c r="BF123" s="231">
        <f>IF(N123="snížená",J123,0)</f>
        <v>0</v>
      </c>
      <c r="BG123" s="231">
        <f>IF(N123="zákl. přenesená",J123,0)</f>
        <v>0</v>
      </c>
      <c r="BH123" s="231">
        <f>IF(N123="sníž. přenesená",J123,0)</f>
        <v>0</v>
      </c>
      <c r="BI123" s="231">
        <f>IF(N123="nulová",J123,0)</f>
        <v>0</v>
      </c>
      <c r="BJ123" s="16" t="s">
        <v>78</v>
      </c>
      <c r="BK123" s="231">
        <f>ROUND(I123*H123,2)</f>
        <v>0</v>
      </c>
      <c r="BL123" s="16" t="s">
        <v>209</v>
      </c>
      <c r="BM123" s="230" t="s">
        <v>2165</v>
      </c>
    </row>
    <row r="124" s="2" customFormat="1">
      <c r="A124" s="37"/>
      <c r="B124" s="38"/>
      <c r="C124" s="39"/>
      <c r="D124" s="254" t="s">
        <v>1355</v>
      </c>
      <c r="E124" s="39"/>
      <c r="F124" s="255" t="s">
        <v>2166</v>
      </c>
      <c r="G124" s="39"/>
      <c r="H124" s="39"/>
      <c r="I124" s="146"/>
      <c r="J124" s="39"/>
      <c r="K124" s="39"/>
      <c r="L124" s="43"/>
      <c r="M124" s="256"/>
      <c r="N124" s="257"/>
      <c r="O124" s="83"/>
      <c r="P124" s="83"/>
      <c r="Q124" s="83"/>
      <c r="R124" s="83"/>
      <c r="S124" s="83"/>
      <c r="T124" s="84"/>
      <c r="U124" s="37"/>
      <c r="V124" s="37"/>
      <c r="W124" s="37"/>
      <c r="X124" s="37"/>
      <c r="Y124" s="37"/>
      <c r="Z124" s="37"/>
      <c r="AA124" s="37"/>
      <c r="AB124" s="37"/>
      <c r="AC124" s="37"/>
      <c r="AD124" s="37"/>
      <c r="AE124" s="37"/>
      <c r="AT124" s="16" t="s">
        <v>1355</v>
      </c>
      <c r="AU124" s="16" t="s">
        <v>80</v>
      </c>
    </row>
    <row r="125" s="2" customFormat="1">
      <c r="A125" s="37"/>
      <c r="B125" s="38"/>
      <c r="C125" s="39"/>
      <c r="D125" s="254" t="s">
        <v>341</v>
      </c>
      <c r="E125" s="39"/>
      <c r="F125" s="255" t="s">
        <v>2167</v>
      </c>
      <c r="G125" s="39"/>
      <c r="H125" s="39"/>
      <c r="I125" s="146"/>
      <c r="J125" s="39"/>
      <c r="K125" s="39"/>
      <c r="L125" s="43"/>
      <c r="M125" s="256"/>
      <c r="N125" s="257"/>
      <c r="O125" s="83"/>
      <c r="P125" s="83"/>
      <c r="Q125" s="83"/>
      <c r="R125" s="83"/>
      <c r="S125" s="83"/>
      <c r="T125" s="84"/>
      <c r="U125" s="37"/>
      <c r="V125" s="37"/>
      <c r="W125" s="37"/>
      <c r="X125" s="37"/>
      <c r="Y125" s="37"/>
      <c r="Z125" s="37"/>
      <c r="AA125" s="37"/>
      <c r="AB125" s="37"/>
      <c r="AC125" s="37"/>
      <c r="AD125" s="37"/>
      <c r="AE125" s="37"/>
      <c r="AT125" s="16" t="s">
        <v>341</v>
      </c>
      <c r="AU125" s="16" t="s">
        <v>80</v>
      </c>
    </row>
    <row r="126" s="13" customFormat="1">
      <c r="A126" s="13"/>
      <c r="B126" s="264"/>
      <c r="C126" s="265"/>
      <c r="D126" s="254" t="s">
        <v>1417</v>
      </c>
      <c r="E126" s="266" t="s">
        <v>19</v>
      </c>
      <c r="F126" s="267" t="s">
        <v>2168</v>
      </c>
      <c r="G126" s="265"/>
      <c r="H126" s="268">
        <v>0.0080000000000000002</v>
      </c>
      <c r="I126" s="269"/>
      <c r="J126" s="265"/>
      <c r="K126" s="265"/>
      <c r="L126" s="270"/>
      <c r="M126" s="271"/>
      <c r="N126" s="272"/>
      <c r="O126" s="272"/>
      <c r="P126" s="272"/>
      <c r="Q126" s="272"/>
      <c r="R126" s="272"/>
      <c r="S126" s="272"/>
      <c r="T126" s="273"/>
      <c r="U126" s="13"/>
      <c r="V126" s="13"/>
      <c r="W126" s="13"/>
      <c r="X126" s="13"/>
      <c r="Y126" s="13"/>
      <c r="Z126" s="13"/>
      <c r="AA126" s="13"/>
      <c r="AB126" s="13"/>
      <c r="AC126" s="13"/>
      <c r="AD126" s="13"/>
      <c r="AE126" s="13"/>
      <c r="AT126" s="274" t="s">
        <v>1417</v>
      </c>
      <c r="AU126" s="274" t="s">
        <v>80</v>
      </c>
      <c r="AV126" s="13" t="s">
        <v>80</v>
      </c>
      <c r="AW126" s="13" t="s">
        <v>33</v>
      </c>
      <c r="AX126" s="13" t="s">
        <v>78</v>
      </c>
      <c r="AY126" s="274" t="s">
        <v>202</v>
      </c>
    </row>
    <row r="127" s="2" customFormat="1" ht="33" customHeight="1">
      <c r="A127" s="37"/>
      <c r="B127" s="38"/>
      <c r="C127" s="232" t="s">
        <v>243</v>
      </c>
      <c r="D127" s="232" t="s">
        <v>259</v>
      </c>
      <c r="E127" s="233" t="s">
        <v>1934</v>
      </c>
      <c r="F127" s="234" t="s">
        <v>1935</v>
      </c>
      <c r="G127" s="235" t="s">
        <v>1647</v>
      </c>
      <c r="H127" s="236">
        <v>36</v>
      </c>
      <c r="I127" s="237"/>
      <c r="J127" s="238">
        <f>ROUND(I127*H127,2)</f>
        <v>0</v>
      </c>
      <c r="K127" s="234" t="s">
        <v>207</v>
      </c>
      <c r="L127" s="43"/>
      <c r="M127" s="239" t="s">
        <v>19</v>
      </c>
      <c r="N127" s="240" t="s">
        <v>42</v>
      </c>
      <c r="O127" s="83"/>
      <c r="P127" s="228">
        <f>O127*H127</f>
        <v>0</v>
      </c>
      <c r="Q127" s="228">
        <v>0</v>
      </c>
      <c r="R127" s="228">
        <f>Q127*H127</f>
        <v>0</v>
      </c>
      <c r="S127" s="228">
        <v>0</v>
      </c>
      <c r="T127" s="229">
        <f>S127*H127</f>
        <v>0</v>
      </c>
      <c r="U127" s="37"/>
      <c r="V127" s="37"/>
      <c r="W127" s="37"/>
      <c r="X127" s="37"/>
      <c r="Y127" s="37"/>
      <c r="Z127" s="37"/>
      <c r="AA127" s="37"/>
      <c r="AB127" s="37"/>
      <c r="AC127" s="37"/>
      <c r="AD127" s="37"/>
      <c r="AE127" s="37"/>
      <c r="AR127" s="230" t="s">
        <v>209</v>
      </c>
      <c r="AT127" s="230" t="s">
        <v>259</v>
      </c>
      <c r="AU127" s="230" t="s">
        <v>80</v>
      </c>
      <c r="AY127" s="16" t="s">
        <v>202</v>
      </c>
      <c r="BE127" s="231">
        <f>IF(N127="základní",J127,0)</f>
        <v>0</v>
      </c>
      <c r="BF127" s="231">
        <f>IF(N127="snížená",J127,0)</f>
        <v>0</v>
      </c>
      <c r="BG127" s="231">
        <f>IF(N127="zákl. přenesená",J127,0)</f>
        <v>0</v>
      </c>
      <c r="BH127" s="231">
        <f>IF(N127="sníž. přenesená",J127,0)</f>
        <v>0</v>
      </c>
      <c r="BI127" s="231">
        <f>IF(N127="nulová",J127,0)</f>
        <v>0</v>
      </c>
      <c r="BJ127" s="16" t="s">
        <v>78</v>
      </c>
      <c r="BK127" s="231">
        <f>ROUND(I127*H127,2)</f>
        <v>0</v>
      </c>
      <c r="BL127" s="16" t="s">
        <v>209</v>
      </c>
      <c r="BM127" s="230" t="s">
        <v>2169</v>
      </c>
    </row>
    <row r="128" s="2" customFormat="1">
      <c r="A128" s="37"/>
      <c r="B128" s="38"/>
      <c r="C128" s="39"/>
      <c r="D128" s="254" t="s">
        <v>1355</v>
      </c>
      <c r="E128" s="39"/>
      <c r="F128" s="255" t="s">
        <v>1937</v>
      </c>
      <c r="G128" s="39"/>
      <c r="H128" s="39"/>
      <c r="I128" s="146"/>
      <c r="J128" s="39"/>
      <c r="K128" s="39"/>
      <c r="L128" s="43"/>
      <c r="M128" s="256"/>
      <c r="N128" s="257"/>
      <c r="O128" s="83"/>
      <c r="P128" s="83"/>
      <c r="Q128" s="83"/>
      <c r="R128" s="83"/>
      <c r="S128" s="83"/>
      <c r="T128" s="84"/>
      <c r="U128" s="37"/>
      <c r="V128" s="37"/>
      <c r="W128" s="37"/>
      <c r="X128" s="37"/>
      <c r="Y128" s="37"/>
      <c r="Z128" s="37"/>
      <c r="AA128" s="37"/>
      <c r="AB128" s="37"/>
      <c r="AC128" s="37"/>
      <c r="AD128" s="37"/>
      <c r="AE128" s="37"/>
      <c r="AT128" s="16" t="s">
        <v>1355</v>
      </c>
      <c r="AU128" s="16" t="s">
        <v>80</v>
      </c>
    </row>
    <row r="129" s="13" customFormat="1">
      <c r="A129" s="13"/>
      <c r="B129" s="264"/>
      <c r="C129" s="265"/>
      <c r="D129" s="254" t="s">
        <v>1417</v>
      </c>
      <c r="E129" s="266" t="s">
        <v>19</v>
      </c>
      <c r="F129" s="267" t="s">
        <v>2170</v>
      </c>
      <c r="G129" s="265"/>
      <c r="H129" s="268">
        <v>36</v>
      </c>
      <c r="I129" s="269"/>
      <c r="J129" s="265"/>
      <c r="K129" s="265"/>
      <c r="L129" s="270"/>
      <c r="M129" s="271"/>
      <c r="N129" s="272"/>
      <c r="O129" s="272"/>
      <c r="P129" s="272"/>
      <c r="Q129" s="272"/>
      <c r="R129" s="272"/>
      <c r="S129" s="272"/>
      <c r="T129" s="273"/>
      <c r="U129" s="13"/>
      <c r="V129" s="13"/>
      <c r="W129" s="13"/>
      <c r="X129" s="13"/>
      <c r="Y129" s="13"/>
      <c r="Z129" s="13"/>
      <c r="AA129" s="13"/>
      <c r="AB129" s="13"/>
      <c r="AC129" s="13"/>
      <c r="AD129" s="13"/>
      <c r="AE129" s="13"/>
      <c r="AT129" s="274" t="s">
        <v>1417</v>
      </c>
      <c r="AU129" s="274" t="s">
        <v>80</v>
      </c>
      <c r="AV129" s="13" t="s">
        <v>80</v>
      </c>
      <c r="AW129" s="13" t="s">
        <v>33</v>
      </c>
      <c r="AX129" s="13" t="s">
        <v>78</v>
      </c>
      <c r="AY129" s="274" t="s">
        <v>202</v>
      </c>
    </row>
    <row r="130" s="2" customFormat="1" ht="21.75" customHeight="1">
      <c r="A130" s="37"/>
      <c r="B130" s="38"/>
      <c r="C130" s="232" t="s">
        <v>247</v>
      </c>
      <c r="D130" s="232" t="s">
        <v>259</v>
      </c>
      <c r="E130" s="233" t="s">
        <v>2171</v>
      </c>
      <c r="F130" s="234" t="s">
        <v>2172</v>
      </c>
      <c r="G130" s="235" t="s">
        <v>266</v>
      </c>
      <c r="H130" s="236">
        <v>12</v>
      </c>
      <c r="I130" s="237"/>
      <c r="J130" s="238">
        <f>ROUND(I130*H130,2)</f>
        <v>0</v>
      </c>
      <c r="K130" s="234" t="s">
        <v>207</v>
      </c>
      <c r="L130" s="43"/>
      <c r="M130" s="239" t="s">
        <v>19</v>
      </c>
      <c r="N130" s="240" t="s">
        <v>42</v>
      </c>
      <c r="O130" s="83"/>
      <c r="P130" s="228">
        <f>O130*H130</f>
        <v>0</v>
      </c>
      <c r="Q130" s="228">
        <v>0</v>
      </c>
      <c r="R130" s="228">
        <f>Q130*H130</f>
        <v>0</v>
      </c>
      <c r="S130" s="228">
        <v>0</v>
      </c>
      <c r="T130" s="229">
        <f>S130*H130</f>
        <v>0</v>
      </c>
      <c r="U130" s="37"/>
      <c r="V130" s="37"/>
      <c r="W130" s="37"/>
      <c r="X130" s="37"/>
      <c r="Y130" s="37"/>
      <c r="Z130" s="37"/>
      <c r="AA130" s="37"/>
      <c r="AB130" s="37"/>
      <c r="AC130" s="37"/>
      <c r="AD130" s="37"/>
      <c r="AE130" s="37"/>
      <c r="AR130" s="230" t="s">
        <v>209</v>
      </c>
      <c r="AT130" s="230" t="s">
        <v>259</v>
      </c>
      <c r="AU130" s="230" t="s">
        <v>80</v>
      </c>
      <c r="AY130" s="16" t="s">
        <v>202</v>
      </c>
      <c r="BE130" s="231">
        <f>IF(N130="základní",J130,0)</f>
        <v>0</v>
      </c>
      <c r="BF130" s="231">
        <f>IF(N130="snížená",J130,0)</f>
        <v>0</v>
      </c>
      <c r="BG130" s="231">
        <f>IF(N130="zákl. přenesená",J130,0)</f>
        <v>0</v>
      </c>
      <c r="BH130" s="231">
        <f>IF(N130="sníž. přenesená",J130,0)</f>
        <v>0</v>
      </c>
      <c r="BI130" s="231">
        <f>IF(N130="nulová",J130,0)</f>
        <v>0</v>
      </c>
      <c r="BJ130" s="16" t="s">
        <v>78</v>
      </c>
      <c r="BK130" s="231">
        <f>ROUND(I130*H130,2)</f>
        <v>0</v>
      </c>
      <c r="BL130" s="16" t="s">
        <v>209</v>
      </c>
      <c r="BM130" s="230" t="s">
        <v>2173</v>
      </c>
    </row>
    <row r="131" s="2" customFormat="1">
      <c r="A131" s="37"/>
      <c r="B131" s="38"/>
      <c r="C131" s="39"/>
      <c r="D131" s="254" t="s">
        <v>1355</v>
      </c>
      <c r="E131" s="39"/>
      <c r="F131" s="255" t="s">
        <v>2174</v>
      </c>
      <c r="G131" s="39"/>
      <c r="H131" s="39"/>
      <c r="I131" s="146"/>
      <c r="J131" s="39"/>
      <c r="K131" s="39"/>
      <c r="L131" s="43"/>
      <c r="M131" s="256"/>
      <c r="N131" s="257"/>
      <c r="O131" s="83"/>
      <c r="P131" s="83"/>
      <c r="Q131" s="83"/>
      <c r="R131" s="83"/>
      <c r="S131" s="83"/>
      <c r="T131" s="84"/>
      <c r="U131" s="37"/>
      <c r="V131" s="37"/>
      <c r="W131" s="37"/>
      <c r="X131" s="37"/>
      <c r="Y131" s="37"/>
      <c r="Z131" s="37"/>
      <c r="AA131" s="37"/>
      <c r="AB131" s="37"/>
      <c r="AC131" s="37"/>
      <c r="AD131" s="37"/>
      <c r="AE131" s="37"/>
      <c r="AT131" s="16" t="s">
        <v>1355</v>
      </c>
      <c r="AU131" s="16" t="s">
        <v>80</v>
      </c>
    </row>
    <row r="132" s="13" customFormat="1">
      <c r="A132" s="13"/>
      <c r="B132" s="264"/>
      <c r="C132" s="265"/>
      <c r="D132" s="254" t="s">
        <v>1417</v>
      </c>
      <c r="E132" s="266" t="s">
        <v>19</v>
      </c>
      <c r="F132" s="267" t="s">
        <v>2175</v>
      </c>
      <c r="G132" s="265"/>
      <c r="H132" s="268">
        <v>12</v>
      </c>
      <c r="I132" s="269"/>
      <c r="J132" s="265"/>
      <c r="K132" s="265"/>
      <c r="L132" s="270"/>
      <c r="M132" s="271"/>
      <c r="N132" s="272"/>
      <c r="O132" s="272"/>
      <c r="P132" s="272"/>
      <c r="Q132" s="272"/>
      <c r="R132" s="272"/>
      <c r="S132" s="272"/>
      <c r="T132" s="273"/>
      <c r="U132" s="13"/>
      <c r="V132" s="13"/>
      <c r="W132" s="13"/>
      <c r="X132" s="13"/>
      <c r="Y132" s="13"/>
      <c r="Z132" s="13"/>
      <c r="AA132" s="13"/>
      <c r="AB132" s="13"/>
      <c r="AC132" s="13"/>
      <c r="AD132" s="13"/>
      <c r="AE132" s="13"/>
      <c r="AT132" s="274" t="s">
        <v>1417</v>
      </c>
      <c r="AU132" s="274" t="s">
        <v>80</v>
      </c>
      <c r="AV132" s="13" t="s">
        <v>80</v>
      </c>
      <c r="AW132" s="13" t="s">
        <v>33</v>
      </c>
      <c r="AX132" s="13" t="s">
        <v>78</v>
      </c>
      <c r="AY132" s="274" t="s">
        <v>202</v>
      </c>
    </row>
    <row r="133" s="2" customFormat="1" ht="33" customHeight="1">
      <c r="A133" s="37"/>
      <c r="B133" s="38"/>
      <c r="C133" s="232" t="s">
        <v>251</v>
      </c>
      <c r="D133" s="232" t="s">
        <v>259</v>
      </c>
      <c r="E133" s="233" t="s">
        <v>2046</v>
      </c>
      <c r="F133" s="234" t="s">
        <v>2047</v>
      </c>
      <c r="G133" s="235" t="s">
        <v>2019</v>
      </c>
      <c r="H133" s="236">
        <v>0.0030000000000000001</v>
      </c>
      <c r="I133" s="237"/>
      <c r="J133" s="238">
        <f>ROUND(I133*H133,2)</f>
        <v>0</v>
      </c>
      <c r="K133" s="234" t="s">
        <v>207</v>
      </c>
      <c r="L133" s="43"/>
      <c r="M133" s="239" t="s">
        <v>19</v>
      </c>
      <c r="N133" s="240" t="s">
        <v>42</v>
      </c>
      <c r="O133" s="83"/>
      <c r="P133" s="228">
        <f>O133*H133</f>
        <v>0</v>
      </c>
      <c r="Q133" s="228">
        <v>0</v>
      </c>
      <c r="R133" s="228">
        <f>Q133*H133</f>
        <v>0</v>
      </c>
      <c r="S133" s="228">
        <v>0</v>
      </c>
      <c r="T133" s="229">
        <f>S133*H133</f>
        <v>0</v>
      </c>
      <c r="U133" s="37"/>
      <c r="V133" s="37"/>
      <c r="W133" s="37"/>
      <c r="X133" s="37"/>
      <c r="Y133" s="37"/>
      <c r="Z133" s="37"/>
      <c r="AA133" s="37"/>
      <c r="AB133" s="37"/>
      <c r="AC133" s="37"/>
      <c r="AD133" s="37"/>
      <c r="AE133" s="37"/>
      <c r="AR133" s="230" t="s">
        <v>209</v>
      </c>
      <c r="AT133" s="230" t="s">
        <v>259</v>
      </c>
      <c r="AU133" s="230" t="s">
        <v>80</v>
      </c>
      <c r="AY133" s="16" t="s">
        <v>202</v>
      </c>
      <c r="BE133" s="231">
        <f>IF(N133="základní",J133,0)</f>
        <v>0</v>
      </c>
      <c r="BF133" s="231">
        <f>IF(N133="snížená",J133,0)</f>
        <v>0</v>
      </c>
      <c r="BG133" s="231">
        <f>IF(N133="zákl. přenesená",J133,0)</f>
        <v>0</v>
      </c>
      <c r="BH133" s="231">
        <f>IF(N133="sníž. přenesená",J133,0)</f>
        <v>0</v>
      </c>
      <c r="BI133" s="231">
        <f>IF(N133="nulová",J133,0)</f>
        <v>0</v>
      </c>
      <c r="BJ133" s="16" t="s">
        <v>78</v>
      </c>
      <c r="BK133" s="231">
        <f>ROUND(I133*H133,2)</f>
        <v>0</v>
      </c>
      <c r="BL133" s="16" t="s">
        <v>209</v>
      </c>
      <c r="BM133" s="230" t="s">
        <v>2176</v>
      </c>
    </row>
    <row r="134" s="2" customFormat="1">
      <c r="A134" s="37"/>
      <c r="B134" s="38"/>
      <c r="C134" s="39"/>
      <c r="D134" s="254" t="s">
        <v>1355</v>
      </c>
      <c r="E134" s="39"/>
      <c r="F134" s="255" t="s">
        <v>2049</v>
      </c>
      <c r="G134" s="39"/>
      <c r="H134" s="39"/>
      <c r="I134" s="146"/>
      <c r="J134" s="39"/>
      <c r="K134" s="39"/>
      <c r="L134" s="43"/>
      <c r="M134" s="256"/>
      <c r="N134" s="257"/>
      <c r="O134" s="83"/>
      <c r="P134" s="83"/>
      <c r="Q134" s="83"/>
      <c r="R134" s="83"/>
      <c r="S134" s="83"/>
      <c r="T134" s="84"/>
      <c r="U134" s="37"/>
      <c r="V134" s="37"/>
      <c r="W134" s="37"/>
      <c r="X134" s="37"/>
      <c r="Y134" s="37"/>
      <c r="Z134" s="37"/>
      <c r="AA134" s="37"/>
      <c r="AB134" s="37"/>
      <c r="AC134" s="37"/>
      <c r="AD134" s="37"/>
      <c r="AE134" s="37"/>
      <c r="AT134" s="16" t="s">
        <v>1355</v>
      </c>
      <c r="AU134" s="16" t="s">
        <v>80</v>
      </c>
    </row>
    <row r="135" s="2" customFormat="1">
      <c r="A135" s="37"/>
      <c r="B135" s="38"/>
      <c r="C135" s="39"/>
      <c r="D135" s="254" t="s">
        <v>341</v>
      </c>
      <c r="E135" s="39"/>
      <c r="F135" s="255" t="s">
        <v>2177</v>
      </c>
      <c r="G135" s="39"/>
      <c r="H135" s="39"/>
      <c r="I135" s="146"/>
      <c r="J135" s="39"/>
      <c r="K135" s="39"/>
      <c r="L135" s="43"/>
      <c r="M135" s="256"/>
      <c r="N135" s="257"/>
      <c r="O135" s="83"/>
      <c r="P135" s="83"/>
      <c r="Q135" s="83"/>
      <c r="R135" s="83"/>
      <c r="S135" s="83"/>
      <c r="T135" s="84"/>
      <c r="U135" s="37"/>
      <c r="V135" s="37"/>
      <c r="W135" s="37"/>
      <c r="X135" s="37"/>
      <c r="Y135" s="37"/>
      <c r="Z135" s="37"/>
      <c r="AA135" s="37"/>
      <c r="AB135" s="37"/>
      <c r="AC135" s="37"/>
      <c r="AD135" s="37"/>
      <c r="AE135" s="37"/>
      <c r="AT135" s="16" t="s">
        <v>341</v>
      </c>
      <c r="AU135" s="16" t="s">
        <v>80</v>
      </c>
    </row>
    <row r="136" s="13" customFormat="1">
      <c r="A136" s="13"/>
      <c r="B136" s="264"/>
      <c r="C136" s="265"/>
      <c r="D136" s="254" t="s">
        <v>1417</v>
      </c>
      <c r="E136" s="266" t="s">
        <v>19</v>
      </c>
      <c r="F136" s="267" t="s">
        <v>2178</v>
      </c>
      <c r="G136" s="265"/>
      <c r="H136" s="268">
        <v>0.0030000000000000001</v>
      </c>
      <c r="I136" s="269"/>
      <c r="J136" s="265"/>
      <c r="K136" s="265"/>
      <c r="L136" s="270"/>
      <c r="M136" s="271"/>
      <c r="N136" s="272"/>
      <c r="O136" s="272"/>
      <c r="P136" s="272"/>
      <c r="Q136" s="272"/>
      <c r="R136" s="272"/>
      <c r="S136" s="272"/>
      <c r="T136" s="273"/>
      <c r="U136" s="13"/>
      <c r="V136" s="13"/>
      <c r="W136" s="13"/>
      <c r="X136" s="13"/>
      <c r="Y136" s="13"/>
      <c r="Z136" s="13"/>
      <c r="AA136" s="13"/>
      <c r="AB136" s="13"/>
      <c r="AC136" s="13"/>
      <c r="AD136" s="13"/>
      <c r="AE136" s="13"/>
      <c r="AT136" s="274" t="s">
        <v>1417</v>
      </c>
      <c r="AU136" s="274" t="s">
        <v>80</v>
      </c>
      <c r="AV136" s="13" t="s">
        <v>80</v>
      </c>
      <c r="AW136" s="13" t="s">
        <v>33</v>
      </c>
      <c r="AX136" s="13" t="s">
        <v>78</v>
      </c>
      <c r="AY136" s="274" t="s">
        <v>202</v>
      </c>
    </row>
    <row r="137" s="2" customFormat="1" ht="33" customHeight="1">
      <c r="A137" s="37"/>
      <c r="B137" s="38"/>
      <c r="C137" s="232" t="s">
        <v>255</v>
      </c>
      <c r="D137" s="232" t="s">
        <v>259</v>
      </c>
      <c r="E137" s="233" t="s">
        <v>2050</v>
      </c>
      <c r="F137" s="234" t="s">
        <v>2051</v>
      </c>
      <c r="G137" s="235" t="s">
        <v>2019</v>
      </c>
      <c r="H137" s="236">
        <v>0.012</v>
      </c>
      <c r="I137" s="237"/>
      <c r="J137" s="238">
        <f>ROUND(I137*H137,2)</f>
        <v>0</v>
      </c>
      <c r="K137" s="234" t="s">
        <v>207</v>
      </c>
      <c r="L137" s="43"/>
      <c r="M137" s="239" t="s">
        <v>19</v>
      </c>
      <c r="N137" s="240" t="s">
        <v>42</v>
      </c>
      <c r="O137" s="83"/>
      <c r="P137" s="228">
        <f>O137*H137</f>
        <v>0</v>
      </c>
      <c r="Q137" s="228">
        <v>0</v>
      </c>
      <c r="R137" s="228">
        <f>Q137*H137</f>
        <v>0</v>
      </c>
      <c r="S137" s="228">
        <v>0</v>
      </c>
      <c r="T137" s="229">
        <f>S137*H137</f>
        <v>0</v>
      </c>
      <c r="U137" s="37"/>
      <c r="V137" s="37"/>
      <c r="W137" s="37"/>
      <c r="X137" s="37"/>
      <c r="Y137" s="37"/>
      <c r="Z137" s="37"/>
      <c r="AA137" s="37"/>
      <c r="AB137" s="37"/>
      <c r="AC137" s="37"/>
      <c r="AD137" s="37"/>
      <c r="AE137" s="37"/>
      <c r="AR137" s="230" t="s">
        <v>209</v>
      </c>
      <c r="AT137" s="230" t="s">
        <v>259</v>
      </c>
      <c r="AU137" s="230" t="s">
        <v>80</v>
      </c>
      <c r="AY137" s="16" t="s">
        <v>202</v>
      </c>
      <c r="BE137" s="231">
        <f>IF(N137="základní",J137,0)</f>
        <v>0</v>
      </c>
      <c r="BF137" s="231">
        <f>IF(N137="snížená",J137,0)</f>
        <v>0</v>
      </c>
      <c r="BG137" s="231">
        <f>IF(N137="zákl. přenesená",J137,0)</f>
        <v>0</v>
      </c>
      <c r="BH137" s="231">
        <f>IF(N137="sníž. přenesená",J137,0)</f>
        <v>0</v>
      </c>
      <c r="BI137" s="231">
        <f>IF(N137="nulová",J137,0)</f>
        <v>0</v>
      </c>
      <c r="BJ137" s="16" t="s">
        <v>78</v>
      </c>
      <c r="BK137" s="231">
        <f>ROUND(I137*H137,2)</f>
        <v>0</v>
      </c>
      <c r="BL137" s="16" t="s">
        <v>209</v>
      </c>
      <c r="BM137" s="230" t="s">
        <v>2179</v>
      </c>
    </row>
    <row r="138" s="2" customFormat="1">
      <c r="A138" s="37"/>
      <c r="B138" s="38"/>
      <c r="C138" s="39"/>
      <c r="D138" s="254" t="s">
        <v>1355</v>
      </c>
      <c r="E138" s="39"/>
      <c r="F138" s="255" t="s">
        <v>2049</v>
      </c>
      <c r="G138" s="39"/>
      <c r="H138" s="39"/>
      <c r="I138" s="146"/>
      <c r="J138" s="39"/>
      <c r="K138" s="39"/>
      <c r="L138" s="43"/>
      <c r="M138" s="256"/>
      <c r="N138" s="257"/>
      <c r="O138" s="83"/>
      <c r="P138" s="83"/>
      <c r="Q138" s="83"/>
      <c r="R138" s="83"/>
      <c r="S138" s="83"/>
      <c r="T138" s="84"/>
      <c r="U138" s="37"/>
      <c r="V138" s="37"/>
      <c r="W138" s="37"/>
      <c r="X138" s="37"/>
      <c r="Y138" s="37"/>
      <c r="Z138" s="37"/>
      <c r="AA138" s="37"/>
      <c r="AB138" s="37"/>
      <c r="AC138" s="37"/>
      <c r="AD138" s="37"/>
      <c r="AE138" s="37"/>
      <c r="AT138" s="16" t="s">
        <v>1355</v>
      </c>
      <c r="AU138" s="16" t="s">
        <v>80</v>
      </c>
    </row>
    <row r="139" s="2" customFormat="1">
      <c r="A139" s="37"/>
      <c r="B139" s="38"/>
      <c r="C139" s="39"/>
      <c r="D139" s="254" t="s">
        <v>341</v>
      </c>
      <c r="E139" s="39"/>
      <c r="F139" s="255" t="s">
        <v>2180</v>
      </c>
      <c r="G139" s="39"/>
      <c r="H139" s="39"/>
      <c r="I139" s="146"/>
      <c r="J139" s="39"/>
      <c r="K139" s="39"/>
      <c r="L139" s="43"/>
      <c r="M139" s="256"/>
      <c r="N139" s="257"/>
      <c r="O139" s="83"/>
      <c r="P139" s="83"/>
      <c r="Q139" s="83"/>
      <c r="R139" s="83"/>
      <c r="S139" s="83"/>
      <c r="T139" s="84"/>
      <c r="U139" s="37"/>
      <c r="V139" s="37"/>
      <c r="W139" s="37"/>
      <c r="X139" s="37"/>
      <c r="Y139" s="37"/>
      <c r="Z139" s="37"/>
      <c r="AA139" s="37"/>
      <c r="AB139" s="37"/>
      <c r="AC139" s="37"/>
      <c r="AD139" s="37"/>
      <c r="AE139" s="37"/>
      <c r="AT139" s="16" t="s">
        <v>341</v>
      </c>
      <c r="AU139" s="16" t="s">
        <v>80</v>
      </c>
    </row>
    <row r="140" s="13" customFormat="1">
      <c r="A140" s="13"/>
      <c r="B140" s="264"/>
      <c r="C140" s="265"/>
      <c r="D140" s="254" t="s">
        <v>1417</v>
      </c>
      <c r="E140" s="266" t="s">
        <v>19</v>
      </c>
      <c r="F140" s="267" t="s">
        <v>2181</v>
      </c>
      <c r="G140" s="265"/>
      <c r="H140" s="268">
        <v>0.012</v>
      </c>
      <c r="I140" s="269"/>
      <c r="J140" s="265"/>
      <c r="K140" s="265"/>
      <c r="L140" s="270"/>
      <c r="M140" s="271"/>
      <c r="N140" s="272"/>
      <c r="O140" s="272"/>
      <c r="P140" s="272"/>
      <c r="Q140" s="272"/>
      <c r="R140" s="272"/>
      <c r="S140" s="272"/>
      <c r="T140" s="273"/>
      <c r="U140" s="13"/>
      <c r="V140" s="13"/>
      <c r="W140" s="13"/>
      <c r="X140" s="13"/>
      <c r="Y140" s="13"/>
      <c r="Z140" s="13"/>
      <c r="AA140" s="13"/>
      <c r="AB140" s="13"/>
      <c r="AC140" s="13"/>
      <c r="AD140" s="13"/>
      <c r="AE140" s="13"/>
      <c r="AT140" s="274" t="s">
        <v>1417</v>
      </c>
      <c r="AU140" s="274" t="s">
        <v>80</v>
      </c>
      <c r="AV140" s="13" t="s">
        <v>80</v>
      </c>
      <c r="AW140" s="13" t="s">
        <v>33</v>
      </c>
      <c r="AX140" s="13" t="s">
        <v>78</v>
      </c>
      <c r="AY140" s="274" t="s">
        <v>202</v>
      </c>
    </row>
    <row r="141" s="2" customFormat="1" ht="33" customHeight="1">
      <c r="A141" s="37"/>
      <c r="B141" s="38"/>
      <c r="C141" s="232" t="s">
        <v>456</v>
      </c>
      <c r="D141" s="232" t="s">
        <v>259</v>
      </c>
      <c r="E141" s="233" t="s">
        <v>2182</v>
      </c>
      <c r="F141" s="234" t="s">
        <v>2183</v>
      </c>
      <c r="G141" s="235" t="s">
        <v>2019</v>
      </c>
      <c r="H141" s="236">
        <v>0.01</v>
      </c>
      <c r="I141" s="237"/>
      <c r="J141" s="238">
        <f>ROUND(I141*H141,2)</f>
        <v>0</v>
      </c>
      <c r="K141" s="234" t="s">
        <v>207</v>
      </c>
      <c r="L141" s="43"/>
      <c r="M141" s="239" t="s">
        <v>19</v>
      </c>
      <c r="N141" s="240" t="s">
        <v>42</v>
      </c>
      <c r="O141" s="83"/>
      <c r="P141" s="228">
        <f>O141*H141</f>
        <v>0</v>
      </c>
      <c r="Q141" s="228">
        <v>0</v>
      </c>
      <c r="R141" s="228">
        <f>Q141*H141</f>
        <v>0</v>
      </c>
      <c r="S141" s="228">
        <v>0</v>
      </c>
      <c r="T141" s="229">
        <f>S141*H141</f>
        <v>0</v>
      </c>
      <c r="U141" s="37"/>
      <c r="V141" s="37"/>
      <c r="W141" s="37"/>
      <c r="X141" s="37"/>
      <c r="Y141" s="37"/>
      <c r="Z141" s="37"/>
      <c r="AA141" s="37"/>
      <c r="AB141" s="37"/>
      <c r="AC141" s="37"/>
      <c r="AD141" s="37"/>
      <c r="AE141" s="37"/>
      <c r="AR141" s="230" t="s">
        <v>209</v>
      </c>
      <c r="AT141" s="230" t="s">
        <v>259</v>
      </c>
      <c r="AU141" s="230" t="s">
        <v>80</v>
      </c>
      <c r="AY141" s="16" t="s">
        <v>202</v>
      </c>
      <c r="BE141" s="231">
        <f>IF(N141="základní",J141,0)</f>
        <v>0</v>
      </c>
      <c r="BF141" s="231">
        <f>IF(N141="snížená",J141,0)</f>
        <v>0</v>
      </c>
      <c r="BG141" s="231">
        <f>IF(N141="zákl. přenesená",J141,0)</f>
        <v>0</v>
      </c>
      <c r="BH141" s="231">
        <f>IF(N141="sníž. přenesená",J141,0)</f>
        <v>0</v>
      </c>
      <c r="BI141" s="231">
        <f>IF(N141="nulová",J141,0)</f>
        <v>0</v>
      </c>
      <c r="BJ141" s="16" t="s">
        <v>78</v>
      </c>
      <c r="BK141" s="231">
        <f>ROUND(I141*H141,2)</f>
        <v>0</v>
      </c>
      <c r="BL141" s="16" t="s">
        <v>209</v>
      </c>
      <c r="BM141" s="230" t="s">
        <v>2184</v>
      </c>
    </row>
    <row r="142" s="2" customFormat="1">
      <c r="A142" s="37"/>
      <c r="B142" s="38"/>
      <c r="C142" s="39"/>
      <c r="D142" s="254" t="s">
        <v>1355</v>
      </c>
      <c r="E142" s="39"/>
      <c r="F142" s="255" t="s">
        <v>2185</v>
      </c>
      <c r="G142" s="39"/>
      <c r="H142" s="39"/>
      <c r="I142" s="146"/>
      <c r="J142" s="39"/>
      <c r="K142" s="39"/>
      <c r="L142" s="43"/>
      <c r="M142" s="256"/>
      <c r="N142" s="257"/>
      <c r="O142" s="83"/>
      <c r="P142" s="83"/>
      <c r="Q142" s="83"/>
      <c r="R142" s="83"/>
      <c r="S142" s="83"/>
      <c r="T142" s="84"/>
      <c r="U142" s="37"/>
      <c r="V142" s="37"/>
      <c r="W142" s="37"/>
      <c r="X142" s="37"/>
      <c r="Y142" s="37"/>
      <c r="Z142" s="37"/>
      <c r="AA142" s="37"/>
      <c r="AB142" s="37"/>
      <c r="AC142" s="37"/>
      <c r="AD142" s="37"/>
      <c r="AE142" s="37"/>
      <c r="AT142" s="16" t="s">
        <v>1355</v>
      </c>
      <c r="AU142" s="16" t="s">
        <v>80</v>
      </c>
    </row>
    <row r="143" s="2" customFormat="1">
      <c r="A143" s="37"/>
      <c r="B143" s="38"/>
      <c r="C143" s="39"/>
      <c r="D143" s="254" t="s">
        <v>341</v>
      </c>
      <c r="E143" s="39"/>
      <c r="F143" s="255" t="s">
        <v>2186</v>
      </c>
      <c r="G143" s="39"/>
      <c r="H143" s="39"/>
      <c r="I143" s="146"/>
      <c r="J143" s="39"/>
      <c r="K143" s="39"/>
      <c r="L143" s="43"/>
      <c r="M143" s="256"/>
      <c r="N143" s="257"/>
      <c r="O143" s="83"/>
      <c r="P143" s="83"/>
      <c r="Q143" s="83"/>
      <c r="R143" s="83"/>
      <c r="S143" s="83"/>
      <c r="T143" s="84"/>
      <c r="U143" s="37"/>
      <c r="V143" s="37"/>
      <c r="W143" s="37"/>
      <c r="X143" s="37"/>
      <c r="Y143" s="37"/>
      <c r="Z143" s="37"/>
      <c r="AA143" s="37"/>
      <c r="AB143" s="37"/>
      <c r="AC143" s="37"/>
      <c r="AD143" s="37"/>
      <c r="AE143" s="37"/>
      <c r="AT143" s="16" t="s">
        <v>341</v>
      </c>
      <c r="AU143" s="16" t="s">
        <v>80</v>
      </c>
    </row>
    <row r="144" s="13" customFormat="1">
      <c r="A144" s="13"/>
      <c r="B144" s="264"/>
      <c r="C144" s="265"/>
      <c r="D144" s="254" t="s">
        <v>1417</v>
      </c>
      <c r="E144" s="266" t="s">
        <v>19</v>
      </c>
      <c r="F144" s="267" t="s">
        <v>2187</v>
      </c>
      <c r="G144" s="265"/>
      <c r="H144" s="268">
        <v>0.01</v>
      </c>
      <c r="I144" s="269"/>
      <c r="J144" s="265"/>
      <c r="K144" s="265"/>
      <c r="L144" s="270"/>
      <c r="M144" s="271"/>
      <c r="N144" s="272"/>
      <c r="O144" s="272"/>
      <c r="P144" s="272"/>
      <c r="Q144" s="272"/>
      <c r="R144" s="272"/>
      <c r="S144" s="272"/>
      <c r="T144" s="273"/>
      <c r="U144" s="13"/>
      <c r="V144" s="13"/>
      <c r="W144" s="13"/>
      <c r="X144" s="13"/>
      <c r="Y144" s="13"/>
      <c r="Z144" s="13"/>
      <c r="AA144" s="13"/>
      <c r="AB144" s="13"/>
      <c r="AC144" s="13"/>
      <c r="AD144" s="13"/>
      <c r="AE144" s="13"/>
      <c r="AT144" s="274" t="s">
        <v>1417</v>
      </c>
      <c r="AU144" s="274" t="s">
        <v>80</v>
      </c>
      <c r="AV144" s="13" t="s">
        <v>80</v>
      </c>
      <c r="AW144" s="13" t="s">
        <v>33</v>
      </c>
      <c r="AX144" s="13" t="s">
        <v>78</v>
      </c>
      <c r="AY144" s="274" t="s">
        <v>202</v>
      </c>
    </row>
    <row r="145" s="2" customFormat="1" ht="44.25" customHeight="1">
      <c r="A145" s="37"/>
      <c r="B145" s="38"/>
      <c r="C145" s="232" t="s">
        <v>8</v>
      </c>
      <c r="D145" s="232" t="s">
        <v>259</v>
      </c>
      <c r="E145" s="233" t="s">
        <v>2188</v>
      </c>
      <c r="F145" s="234" t="s">
        <v>2189</v>
      </c>
      <c r="G145" s="235" t="s">
        <v>2019</v>
      </c>
      <c r="H145" s="236">
        <v>0.010999999999999999</v>
      </c>
      <c r="I145" s="237"/>
      <c r="J145" s="238">
        <f>ROUND(I145*H145,2)</f>
        <v>0</v>
      </c>
      <c r="K145" s="234" t="s">
        <v>207</v>
      </c>
      <c r="L145" s="43"/>
      <c r="M145" s="239" t="s">
        <v>19</v>
      </c>
      <c r="N145" s="240" t="s">
        <v>42</v>
      </c>
      <c r="O145" s="83"/>
      <c r="P145" s="228">
        <f>O145*H145</f>
        <v>0</v>
      </c>
      <c r="Q145" s="228">
        <v>0</v>
      </c>
      <c r="R145" s="228">
        <f>Q145*H145</f>
        <v>0</v>
      </c>
      <c r="S145" s="228">
        <v>0</v>
      </c>
      <c r="T145" s="229">
        <f>S145*H145</f>
        <v>0</v>
      </c>
      <c r="U145" s="37"/>
      <c r="V145" s="37"/>
      <c r="W145" s="37"/>
      <c r="X145" s="37"/>
      <c r="Y145" s="37"/>
      <c r="Z145" s="37"/>
      <c r="AA145" s="37"/>
      <c r="AB145" s="37"/>
      <c r="AC145" s="37"/>
      <c r="AD145" s="37"/>
      <c r="AE145" s="37"/>
      <c r="AR145" s="230" t="s">
        <v>209</v>
      </c>
      <c r="AT145" s="230" t="s">
        <v>259</v>
      </c>
      <c r="AU145" s="230" t="s">
        <v>80</v>
      </c>
      <c r="AY145" s="16" t="s">
        <v>202</v>
      </c>
      <c r="BE145" s="231">
        <f>IF(N145="základní",J145,0)</f>
        <v>0</v>
      </c>
      <c r="BF145" s="231">
        <f>IF(N145="snížená",J145,0)</f>
        <v>0</v>
      </c>
      <c r="BG145" s="231">
        <f>IF(N145="zákl. přenesená",J145,0)</f>
        <v>0</v>
      </c>
      <c r="BH145" s="231">
        <f>IF(N145="sníž. přenesená",J145,0)</f>
        <v>0</v>
      </c>
      <c r="BI145" s="231">
        <f>IF(N145="nulová",J145,0)</f>
        <v>0</v>
      </c>
      <c r="BJ145" s="16" t="s">
        <v>78</v>
      </c>
      <c r="BK145" s="231">
        <f>ROUND(I145*H145,2)</f>
        <v>0</v>
      </c>
      <c r="BL145" s="16" t="s">
        <v>209</v>
      </c>
      <c r="BM145" s="230" t="s">
        <v>2190</v>
      </c>
    </row>
    <row r="146" s="2" customFormat="1">
      <c r="A146" s="37"/>
      <c r="B146" s="38"/>
      <c r="C146" s="39"/>
      <c r="D146" s="254" t="s">
        <v>1355</v>
      </c>
      <c r="E146" s="39"/>
      <c r="F146" s="255" t="s">
        <v>2191</v>
      </c>
      <c r="G146" s="39"/>
      <c r="H146" s="39"/>
      <c r="I146" s="146"/>
      <c r="J146" s="39"/>
      <c r="K146" s="39"/>
      <c r="L146" s="43"/>
      <c r="M146" s="256"/>
      <c r="N146" s="257"/>
      <c r="O146" s="83"/>
      <c r="P146" s="83"/>
      <c r="Q146" s="83"/>
      <c r="R146" s="83"/>
      <c r="S146" s="83"/>
      <c r="T146" s="84"/>
      <c r="U146" s="37"/>
      <c r="V146" s="37"/>
      <c r="W146" s="37"/>
      <c r="X146" s="37"/>
      <c r="Y146" s="37"/>
      <c r="Z146" s="37"/>
      <c r="AA146" s="37"/>
      <c r="AB146" s="37"/>
      <c r="AC146" s="37"/>
      <c r="AD146" s="37"/>
      <c r="AE146" s="37"/>
      <c r="AT146" s="16" t="s">
        <v>1355</v>
      </c>
      <c r="AU146" s="16" t="s">
        <v>80</v>
      </c>
    </row>
    <row r="147" s="2" customFormat="1">
      <c r="A147" s="37"/>
      <c r="B147" s="38"/>
      <c r="C147" s="39"/>
      <c r="D147" s="254" t="s">
        <v>341</v>
      </c>
      <c r="E147" s="39"/>
      <c r="F147" s="255" t="s">
        <v>2192</v>
      </c>
      <c r="G147" s="39"/>
      <c r="H147" s="39"/>
      <c r="I147" s="146"/>
      <c r="J147" s="39"/>
      <c r="K147" s="39"/>
      <c r="L147" s="43"/>
      <c r="M147" s="256"/>
      <c r="N147" s="257"/>
      <c r="O147" s="83"/>
      <c r="P147" s="83"/>
      <c r="Q147" s="83"/>
      <c r="R147" s="83"/>
      <c r="S147" s="83"/>
      <c r="T147" s="84"/>
      <c r="U147" s="37"/>
      <c r="V147" s="37"/>
      <c r="W147" s="37"/>
      <c r="X147" s="37"/>
      <c r="Y147" s="37"/>
      <c r="Z147" s="37"/>
      <c r="AA147" s="37"/>
      <c r="AB147" s="37"/>
      <c r="AC147" s="37"/>
      <c r="AD147" s="37"/>
      <c r="AE147" s="37"/>
      <c r="AT147" s="16" t="s">
        <v>341</v>
      </c>
      <c r="AU147" s="16" t="s">
        <v>80</v>
      </c>
    </row>
    <row r="148" s="13" customFormat="1">
      <c r="A148" s="13"/>
      <c r="B148" s="264"/>
      <c r="C148" s="265"/>
      <c r="D148" s="254" t="s">
        <v>1417</v>
      </c>
      <c r="E148" s="266" t="s">
        <v>19</v>
      </c>
      <c r="F148" s="267" t="s">
        <v>2193</v>
      </c>
      <c r="G148" s="265"/>
      <c r="H148" s="268">
        <v>0.010999999999999999</v>
      </c>
      <c r="I148" s="269"/>
      <c r="J148" s="265"/>
      <c r="K148" s="265"/>
      <c r="L148" s="270"/>
      <c r="M148" s="271"/>
      <c r="N148" s="272"/>
      <c r="O148" s="272"/>
      <c r="P148" s="272"/>
      <c r="Q148" s="272"/>
      <c r="R148" s="272"/>
      <c r="S148" s="272"/>
      <c r="T148" s="273"/>
      <c r="U148" s="13"/>
      <c r="V148" s="13"/>
      <c r="W148" s="13"/>
      <c r="X148" s="13"/>
      <c r="Y148" s="13"/>
      <c r="Z148" s="13"/>
      <c r="AA148" s="13"/>
      <c r="AB148" s="13"/>
      <c r="AC148" s="13"/>
      <c r="AD148" s="13"/>
      <c r="AE148" s="13"/>
      <c r="AT148" s="274" t="s">
        <v>1417</v>
      </c>
      <c r="AU148" s="274" t="s">
        <v>80</v>
      </c>
      <c r="AV148" s="13" t="s">
        <v>80</v>
      </c>
      <c r="AW148" s="13" t="s">
        <v>33</v>
      </c>
      <c r="AX148" s="13" t="s">
        <v>78</v>
      </c>
      <c r="AY148" s="274" t="s">
        <v>202</v>
      </c>
    </row>
    <row r="149" s="2" customFormat="1" ht="44.25" customHeight="1">
      <c r="A149" s="37"/>
      <c r="B149" s="38"/>
      <c r="C149" s="232" t="s">
        <v>263</v>
      </c>
      <c r="D149" s="232" t="s">
        <v>259</v>
      </c>
      <c r="E149" s="233" t="s">
        <v>2194</v>
      </c>
      <c r="F149" s="234" t="s">
        <v>2195</v>
      </c>
      <c r="G149" s="235" t="s">
        <v>2019</v>
      </c>
      <c r="H149" s="236">
        <v>0.014</v>
      </c>
      <c r="I149" s="237"/>
      <c r="J149" s="238">
        <f>ROUND(I149*H149,2)</f>
        <v>0</v>
      </c>
      <c r="K149" s="234" t="s">
        <v>207</v>
      </c>
      <c r="L149" s="43"/>
      <c r="M149" s="239" t="s">
        <v>19</v>
      </c>
      <c r="N149" s="240" t="s">
        <v>42</v>
      </c>
      <c r="O149" s="83"/>
      <c r="P149" s="228">
        <f>O149*H149</f>
        <v>0</v>
      </c>
      <c r="Q149" s="228">
        <v>0</v>
      </c>
      <c r="R149" s="228">
        <f>Q149*H149</f>
        <v>0</v>
      </c>
      <c r="S149" s="228">
        <v>0</v>
      </c>
      <c r="T149" s="229">
        <f>S149*H149</f>
        <v>0</v>
      </c>
      <c r="U149" s="37"/>
      <c r="V149" s="37"/>
      <c r="W149" s="37"/>
      <c r="X149" s="37"/>
      <c r="Y149" s="37"/>
      <c r="Z149" s="37"/>
      <c r="AA149" s="37"/>
      <c r="AB149" s="37"/>
      <c r="AC149" s="37"/>
      <c r="AD149" s="37"/>
      <c r="AE149" s="37"/>
      <c r="AR149" s="230" t="s">
        <v>209</v>
      </c>
      <c r="AT149" s="230" t="s">
        <v>259</v>
      </c>
      <c r="AU149" s="230" t="s">
        <v>80</v>
      </c>
      <c r="AY149" s="16" t="s">
        <v>202</v>
      </c>
      <c r="BE149" s="231">
        <f>IF(N149="základní",J149,0)</f>
        <v>0</v>
      </c>
      <c r="BF149" s="231">
        <f>IF(N149="snížená",J149,0)</f>
        <v>0</v>
      </c>
      <c r="BG149" s="231">
        <f>IF(N149="zákl. přenesená",J149,0)</f>
        <v>0</v>
      </c>
      <c r="BH149" s="231">
        <f>IF(N149="sníž. přenesená",J149,0)</f>
        <v>0</v>
      </c>
      <c r="BI149" s="231">
        <f>IF(N149="nulová",J149,0)</f>
        <v>0</v>
      </c>
      <c r="BJ149" s="16" t="s">
        <v>78</v>
      </c>
      <c r="BK149" s="231">
        <f>ROUND(I149*H149,2)</f>
        <v>0</v>
      </c>
      <c r="BL149" s="16" t="s">
        <v>209</v>
      </c>
      <c r="BM149" s="230" t="s">
        <v>2196</v>
      </c>
    </row>
    <row r="150" s="2" customFormat="1">
      <c r="A150" s="37"/>
      <c r="B150" s="38"/>
      <c r="C150" s="39"/>
      <c r="D150" s="254" t="s">
        <v>1355</v>
      </c>
      <c r="E150" s="39"/>
      <c r="F150" s="255" t="s">
        <v>2191</v>
      </c>
      <c r="G150" s="39"/>
      <c r="H150" s="39"/>
      <c r="I150" s="146"/>
      <c r="J150" s="39"/>
      <c r="K150" s="39"/>
      <c r="L150" s="43"/>
      <c r="M150" s="256"/>
      <c r="N150" s="257"/>
      <c r="O150" s="83"/>
      <c r="P150" s="83"/>
      <c r="Q150" s="83"/>
      <c r="R150" s="83"/>
      <c r="S150" s="83"/>
      <c r="T150" s="84"/>
      <c r="U150" s="37"/>
      <c r="V150" s="37"/>
      <c r="W150" s="37"/>
      <c r="X150" s="37"/>
      <c r="Y150" s="37"/>
      <c r="Z150" s="37"/>
      <c r="AA150" s="37"/>
      <c r="AB150" s="37"/>
      <c r="AC150" s="37"/>
      <c r="AD150" s="37"/>
      <c r="AE150" s="37"/>
      <c r="AT150" s="16" t="s">
        <v>1355</v>
      </c>
      <c r="AU150" s="16" t="s">
        <v>80</v>
      </c>
    </row>
    <row r="151" s="13" customFormat="1">
      <c r="A151" s="13"/>
      <c r="B151" s="264"/>
      <c r="C151" s="265"/>
      <c r="D151" s="254" t="s">
        <v>1417</v>
      </c>
      <c r="E151" s="266" t="s">
        <v>19</v>
      </c>
      <c r="F151" s="267" t="s">
        <v>2197</v>
      </c>
      <c r="G151" s="265"/>
      <c r="H151" s="268">
        <v>0.014</v>
      </c>
      <c r="I151" s="269"/>
      <c r="J151" s="265"/>
      <c r="K151" s="265"/>
      <c r="L151" s="270"/>
      <c r="M151" s="271"/>
      <c r="N151" s="272"/>
      <c r="O151" s="272"/>
      <c r="P151" s="272"/>
      <c r="Q151" s="272"/>
      <c r="R151" s="272"/>
      <c r="S151" s="272"/>
      <c r="T151" s="273"/>
      <c r="U151" s="13"/>
      <c r="V151" s="13"/>
      <c r="W151" s="13"/>
      <c r="X151" s="13"/>
      <c r="Y151" s="13"/>
      <c r="Z151" s="13"/>
      <c r="AA151" s="13"/>
      <c r="AB151" s="13"/>
      <c r="AC151" s="13"/>
      <c r="AD151" s="13"/>
      <c r="AE151" s="13"/>
      <c r="AT151" s="274" t="s">
        <v>1417</v>
      </c>
      <c r="AU151" s="274" t="s">
        <v>80</v>
      </c>
      <c r="AV151" s="13" t="s">
        <v>80</v>
      </c>
      <c r="AW151" s="13" t="s">
        <v>33</v>
      </c>
      <c r="AX151" s="13" t="s">
        <v>78</v>
      </c>
      <c r="AY151" s="274" t="s">
        <v>202</v>
      </c>
    </row>
    <row r="152" s="2" customFormat="1" ht="44.25" customHeight="1">
      <c r="A152" s="37"/>
      <c r="B152" s="38"/>
      <c r="C152" s="232" t="s">
        <v>268</v>
      </c>
      <c r="D152" s="232" t="s">
        <v>259</v>
      </c>
      <c r="E152" s="233" t="s">
        <v>2198</v>
      </c>
      <c r="F152" s="234" t="s">
        <v>2199</v>
      </c>
      <c r="G152" s="235" t="s">
        <v>206</v>
      </c>
      <c r="H152" s="236">
        <v>28</v>
      </c>
      <c r="I152" s="237"/>
      <c r="J152" s="238">
        <f>ROUND(I152*H152,2)</f>
        <v>0</v>
      </c>
      <c r="K152" s="234" t="s">
        <v>207</v>
      </c>
      <c r="L152" s="43"/>
      <c r="M152" s="239" t="s">
        <v>19</v>
      </c>
      <c r="N152" s="240" t="s">
        <v>42</v>
      </c>
      <c r="O152" s="83"/>
      <c r="P152" s="228">
        <f>O152*H152</f>
        <v>0</v>
      </c>
      <c r="Q152" s="228">
        <v>0</v>
      </c>
      <c r="R152" s="228">
        <f>Q152*H152</f>
        <v>0</v>
      </c>
      <c r="S152" s="228">
        <v>0</v>
      </c>
      <c r="T152" s="229">
        <f>S152*H152</f>
        <v>0</v>
      </c>
      <c r="U152" s="37"/>
      <c r="V152" s="37"/>
      <c r="W152" s="37"/>
      <c r="X152" s="37"/>
      <c r="Y152" s="37"/>
      <c r="Z152" s="37"/>
      <c r="AA152" s="37"/>
      <c r="AB152" s="37"/>
      <c r="AC152" s="37"/>
      <c r="AD152" s="37"/>
      <c r="AE152" s="37"/>
      <c r="AR152" s="230" t="s">
        <v>209</v>
      </c>
      <c r="AT152" s="230" t="s">
        <v>259</v>
      </c>
      <c r="AU152" s="230" t="s">
        <v>80</v>
      </c>
      <c r="AY152" s="16" t="s">
        <v>202</v>
      </c>
      <c r="BE152" s="231">
        <f>IF(N152="základní",J152,0)</f>
        <v>0</v>
      </c>
      <c r="BF152" s="231">
        <f>IF(N152="snížená",J152,0)</f>
        <v>0</v>
      </c>
      <c r="BG152" s="231">
        <f>IF(N152="zákl. přenesená",J152,0)</f>
        <v>0</v>
      </c>
      <c r="BH152" s="231">
        <f>IF(N152="sníž. přenesená",J152,0)</f>
        <v>0</v>
      </c>
      <c r="BI152" s="231">
        <f>IF(N152="nulová",J152,0)</f>
        <v>0</v>
      </c>
      <c r="BJ152" s="16" t="s">
        <v>78</v>
      </c>
      <c r="BK152" s="231">
        <f>ROUND(I152*H152,2)</f>
        <v>0</v>
      </c>
      <c r="BL152" s="16" t="s">
        <v>209</v>
      </c>
      <c r="BM152" s="230" t="s">
        <v>2200</v>
      </c>
    </row>
    <row r="153" s="2" customFormat="1">
      <c r="A153" s="37"/>
      <c r="B153" s="38"/>
      <c r="C153" s="39"/>
      <c r="D153" s="254" t="s">
        <v>1355</v>
      </c>
      <c r="E153" s="39"/>
      <c r="F153" s="255" t="s">
        <v>2201</v>
      </c>
      <c r="G153" s="39"/>
      <c r="H153" s="39"/>
      <c r="I153" s="146"/>
      <c r="J153" s="39"/>
      <c r="K153" s="39"/>
      <c r="L153" s="43"/>
      <c r="M153" s="256"/>
      <c r="N153" s="257"/>
      <c r="O153" s="83"/>
      <c r="P153" s="83"/>
      <c r="Q153" s="83"/>
      <c r="R153" s="83"/>
      <c r="S153" s="83"/>
      <c r="T153" s="84"/>
      <c r="U153" s="37"/>
      <c r="V153" s="37"/>
      <c r="W153" s="37"/>
      <c r="X153" s="37"/>
      <c r="Y153" s="37"/>
      <c r="Z153" s="37"/>
      <c r="AA153" s="37"/>
      <c r="AB153" s="37"/>
      <c r="AC153" s="37"/>
      <c r="AD153" s="37"/>
      <c r="AE153" s="37"/>
      <c r="AT153" s="16" t="s">
        <v>1355</v>
      </c>
      <c r="AU153" s="16" t="s">
        <v>80</v>
      </c>
    </row>
    <row r="154" s="2" customFormat="1">
      <c r="A154" s="37"/>
      <c r="B154" s="38"/>
      <c r="C154" s="39"/>
      <c r="D154" s="254" t="s">
        <v>341</v>
      </c>
      <c r="E154" s="39"/>
      <c r="F154" s="255" t="s">
        <v>2202</v>
      </c>
      <c r="G154" s="39"/>
      <c r="H154" s="39"/>
      <c r="I154" s="146"/>
      <c r="J154" s="39"/>
      <c r="K154" s="39"/>
      <c r="L154" s="43"/>
      <c r="M154" s="256"/>
      <c r="N154" s="257"/>
      <c r="O154" s="83"/>
      <c r="P154" s="83"/>
      <c r="Q154" s="83"/>
      <c r="R154" s="83"/>
      <c r="S154" s="83"/>
      <c r="T154" s="84"/>
      <c r="U154" s="37"/>
      <c r="V154" s="37"/>
      <c r="W154" s="37"/>
      <c r="X154" s="37"/>
      <c r="Y154" s="37"/>
      <c r="Z154" s="37"/>
      <c r="AA154" s="37"/>
      <c r="AB154" s="37"/>
      <c r="AC154" s="37"/>
      <c r="AD154" s="37"/>
      <c r="AE154" s="37"/>
      <c r="AT154" s="16" t="s">
        <v>341</v>
      </c>
      <c r="AU154" s="16" t="s">
        <v>80</v>
      </c>
    </row>
    <row r="155" s="13" customFormat="1">
      <c r="A155" s="13"/>
      <c r="B155" s="264"/>
      <c r="C155" s="265"/>
      <c r="D155" s="254" t="s">
        <v>1417</v>
      </c>
      <c r="E155" s="266" t="s">
        <v>19</v>
      </c>
      <c r="F155" s="267" t="s">
        <v>2203</v>
      </c>
      <c r="G155" s="265"/>
      <c r="H155" s="268">
        <v>28</v>
      </c>
      <c r="I155" s="269"/>
      <c r="J155" s="265"/>
      <c r="K155" s="265"/>
      <c r="L155" s="270"/>
      <c r="M155" s="271"/>
      <c r="N155" s="272"/>
      <c r="O155" s="272"/>
      <c r="P155" s="272"/>
      <c r="Q155" s="272"/>
      <c r="R155" s="272"/>
      <c r="S155" s="272"/>
      <c r="T155" s="273"/>
      <c r="U155" s="13"/>
      <c r="V155" s="13"/>
      <c r="W155" s="13"/>
      <c r="X155" s="13"/>
      <c r="Y155" s="13"/>
      <c r="Z155" s="13"/>
      <c r="AA155" s="13"/>
      <c r="AB155" s="13"/>
      <c r="AC155" s="13"/>
      <c r="AD155" s="13"/>
      <c r="AE155" s="13"/>
      <c r="AT155" s="274" t="s">
        <v>1417</v>
      </c>
      <c r="AU155" s="274" t="s">
        <v>80</v>
      </c>
      <c r="AV155" s="13" t="s">
        <v>80</v>
      </c>
      <c r="AW155" s="13" t="s">
        <v>33</v>
      </c>
      <c r="AX155" s="13" t="s">
        <v>78</v>
      </c>
      <c r="AY155" s="274" t="s">
        <v>202</v>
      </c>
    </row>
    <row r="156" s="2" customFormat="1" ht="21.75" customHeight="1">
      <c r="A156" s="37"/>
      <c r="B156" s="38"/>
      <c r="C156" s="232" t="s">
        <v>272</v>
      </c>
      <c r="D156" s="232" t="s">
        <v>259</v>
      </c>
      <c r="E156" s="233" t="s">
        <v>1958</v>
      </c>
      <c r="F156" s="234" t="s">
        <v>1959</v>
      </c>
      <c r="G156" s="235" t="s">
        <v>266</v>
      </c>
      <c r="H156" s="236">
        <v>6</v>
      </c>
      <c r="I156" s="237"/>
      <c r="J156" s="238">
        <f>ROUND(I156*H156,2)</f>
        <v>0</v>
      </c>
      <c r="K156" s="234" t="s">
        <v>207</v>
      </c>
      <c r="L156" s="43"/>
      <c r="M156" s="239" t="s">
        <v>19</v>
      </c>
      <c r="N156" s="240" t="s">
        <v>42</v>
      </c>
      <c r="O156" s="83"/>
      <c r="P156" s="228">
        <f>O156*H156</f>
        <v>0</v>
      </c>
      <c r="Q156" s="228">
        <v>0</v>
      </c>
      <c r="R156" s="228">
        <f>Q156*H156</f>
        <v>0</v>
      </c>
      <c r="S156" s="228">
        <v>0</v>
      </c>
      <c r="T156" s="229">
        <f>S156*H156</f>
        <v>0</v>
      </c>
      <c r="U156" s="37"/>
      <c r="V156" s="37"/>
      <c r="W156" s="37"/>
      <c r="X156" s="37"/>
      <c r="Y156" s="37"/>
      <c r="Z156" s="37"/>
      <c r="AA156" s="37"/>
      <c r="AB156" s="37"/>
      <c r="AC156" s="37"/>
      <c r="AD156" s="37"/>
      <c r="AE156" s="37"/>
      <c r="AR156" s="230" t="s">
        <v>209</v>
      </c>
      <c r="AT156" s="230" t="s">
        <v>259</v>
      </c>
      <c r="AU156" s="230" t="s">
        <v>80</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209</v>
      </c>
      <c r="BM156" s="230" t="s">
        <v>2204</v>
      </c>
    </row>
    <row r="157" s="2" customFormat="1">
      <c r="A157" s="37"/>
      <c r="B157" s="38"/>
      <c r="C157" s="39"/>
      <c r="D157" s="254" t="s">
        <v>1355</v>
      </c>
      <c r="E157" s="39"/>
      <c r="F157" s="255" t="s">
        <v>1961</v>
      </c>
      <c r="G157" s="39"/>
      <c r="H157" s="39"/>
      <c r="I157" s="146"/>
      <c r="J157" s="39"/>
      <c r="K157" s="39"/>
      <c r="L157" s="43"/>
      <c r="M157" s="256"/>
      <c r="N157" s="257"/>
      <c r="O157" s="83"/>
      <c r="P157" s="83"/>
      <c r="Q157" s="83"/>
      <c r="R157" s="83"/>
      <c r="S157" s="83"/>
      <c r="T157" s="84"/>
      <c r="U157" s="37"/>
      <c r="V157" s="37"/>
      <c r="W157" s="37"/>
      <c r="X157" s="37"/>
      <c r="Y157" s="37"/>
      <c r="Z157" s="37"/>
      <c r="AA157" s="37"/>
      <c r="AB157" s="37"/>
      <c r="AC157" s="37"/>
      <c r="AD157" s="37"/>
      <c r="AE157" s="37"/>
      <c r="AT157" s="16" t="s">
        <v>1355</v>
      </c>
      <c r="AU157" s="16" t="s">
        <v>80</v>
      </c>
    </row>
    <row r="158" s="2" customFormat="1">
      <c r="A158" s="37"/>
      <c r="B158" s="38"/>
      <c r="C158" s="39"/>
      <c r="D158" s="254" t="s">
        <v>341</v>
      </c>
      <c r="E158" s="39"/>
      <c r="F158" s="255" t="s">
        <v>2205</v>
      </c>
      <c r="G158" s="39"/>
      <c r="H158" s="39"/>
      <c r="I158" s="146"/>
      <c r="J158" s="39"/>
      <c r="K158" s="39"/>
      <c r="L158" s="43"/>
      <c r="M158" s="256"/>
      <c r="N158" s="257"/>
      <c r="O158" s="83"/>
      <c r="P158" s="83"/>
      <c r="Q158" s="83"/>
      <c r="R158" s="83"/>
      <c r="S158" s="83"/>
      <c r="T158" s="84"/>
      <c r="U158" s="37"/>
      <c r="V158" s="37"/>
      <c r="W158" s="37"/>
      <c r="X158" s="37"/>
      <c r="Y158" s="37"/>
      <c r="Z158" s="37"/>
      <c r="AA158" s="37"/>
      <c r="AB158" s="37"/>
      <c r="AC158" s="37"/>
      <c r="AD158" s="37"/>
      <c r="AE158" s="37"/>
      <c r="AT158" s="16" t="s">
        <v>341</v>
      </c>
      <c r="AU158" s="16" t="s">
        <v>80</v>
      </c>
    </row>
    <row r="159" s="13" customFormat="1">
      <c r="A159" s="13"/>
      <c r="B159" s="264"/>
      <c r="C159" s="265"/>
      <c r="D159" s="254" t="s">
        <v>1417</v>
      </c>
      <c r="E159" s="266" t="s">
        <v>19</v>
      </c>
      <c r="F159" s="267" t="s">
        <v>2206</v>
      </c>
      <c r="G159" s="265"/>
      <c r="H159" s="268">
        <v>6</v>
      </c>
      <c r="I159" s="269"/>
      <c r="J159" s="265"/>
      <c r="K159" s="265"/>
      <c r="L159" s="270"/>
      <c r="M159" s="271"/>
      <c r="N159" s="272"/>
      <c r="O159" s="272"/>
      <c r="P159" s="272"/>
      <c r="Q159" s="272"/>
      <c r="R159" s="272"/>
      <c r="S159" s="272"/>
      <c r="T159" s="273"/>
      <c r="U159" s="13"/>
      <c r="V159" s="13"/>
      <c r="W159" s="13"/>
      <c r="X159" s="13"/>
      <c r="Y159" s="13"/>
      <c r="Z159" s="13"/>
      <c r="AA159" s="13"/>
      <c r="AB159" s="13"/>
      <c r="AC159" s="13"/>
      <c r="AD159" s="13"/>
      <c r="AE159" s="13"/>
      <c r="AT159" s="274" t="s">
        <v>1417</v>
      </c>
      <c r="AU159" s="274" t="s">
        <v>80</v>
      </c>
      <c r="AV159" s="13" t="s">
        <v>80</v>
      </c>
      <c r="AW159" s="13" t="s">
        <v>33</v>
      </c>
      <c r="AX159" s="13" t="s">
        <v>78</v>
      </c>
      <c r="AY159" s="274" t="s">
        <v>202</v>
      </c>
    </row>
    <row r="160" s="2" customFormat="1" ht="55.5" customHeight="1">
      <c r="A160" s="37"/>
      <c r="B160" s="38"/>
      <c r="C160" s="232" t="s">
        <v>277</v>
      </c>
      <c r="D160" s="232" t="s">
        <v>259</v>
      </c>
      <c r="E160" s="233" t="s">
        <v>2064</v>
      </c>
      <c r="F160" s="234" t="s">
        <v>2065</v>
      </c>
      <c r="G160" s="235" t="s">
        <v>2019</v>
      </c>
      <c r="H160" s="236">
        <v>0.10000000000000001</v>
      </c>
      <c r="I160" s="237"/>
      <c r="J160" s="238">
        <f>ROUND(I160*H160,2)</f>
        <v>0</v>
      </c>
      <c r="K160" s="234" t="s">
        <v>207</v>
      </c>
      <c r="L160" s="43"/>
      <c r="M160" s="239" t="s">
        <v>19</v>
      </c>
      <c r="N160" s="240" t="s">
        <v>42</v>
      </c>
      <c r="O160" s="83"/>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209</v>
      </c>
      <c r="AT160" s="230" t="s">
        <v>259</v>
      </c>
      <c r="AU160" s="230" t="s">
        <v>80</v>
      </c>
      <c r="AY160" s="16" t="s">
        <v>202</v>
      </c>
      <c r="BE160" s="231">
        <f>IF(N160="základní",J160,0)</f>
        <v>0</v>
      </c>
      <c r="BF160" s="231">
        <f>IF(N160="snížená",J160,0)</f>
        <v>0</v>
      </c>
      <c r="BG160" s="231">
        <f>IF(N160="zákl. přenesená",J160,0)</f>
        <v>0</v>
      </c>
      <c r="BH160" s="231">
        <f>IF(N160="sníž. přenesená",J160,0)</f>
        <v>0</v>
      </c>
      <c r="BI160" s="231">
        <f>IF(N160="nulová",J160,0)</f>
        <v>0</v>
      </c>
      <c r="BJ160" s="16" t="s">
        <v>78</v>
      </c>
      <c r="BK160" s="231">
        <f>ROUND(I160*H160,2)</f>
        <v>0</v>
      </c>
      <c r="BL160" s="16" t="s">
        <v>209</v>
      </c>
      <c r="BM160" s="230" t="s">
        <v>2207</v>
      </c>
    </row>
    <row r="161" s="2" customFormat="1">
      <c r="A161" s="37"/>
      <c r="B161" s="38"/>
      <c r="C161" s="39"/>
      <c r="D161" s="254" t="s">
        <v>1355</v>
      </c>
      <c r="E161" s="39"/>
      <c r="F161" s="255" t="s">
        <v>2067</v>
      </c>
      <c r="G161" s="39"/>
      <c r="H161" s="39"/>
      <c r="I161" s="146"/>
      <c r="J161" s="39"/>
      <c r="K161" s="39"/>
      <c r="L161" s="43"/>
      <c r="M161" s="256"/>
      <c r="N161" s="257"/>
      <c r="O161" s="83"/>
      <c r="P161" s="83"/>
      <c r="Q161" s="83"/>
      <c r="R161" s="83"/>
      <c r="S161" s="83"/>
      <c r="T161" s="84"/>
      <c r="U161" s="37"/>
      <c r="V161" s="37"/>
      <c r="W161" s="37"/>
      <c r="X161" s="37"/>
      <c r="Y161" s="37"/>
      <c r="Z161" s="37"/>
      <c r="AA161" s="37"/>
      <c r="AB161" s="37"/>
      <c r="AC161" s="37"/>
      <c r="AD161" s="37"/>
      <c r="AE161" s="37"/>
      <c r="AT161" s="16" t="s">
        <v>1355</v>
      </c>
      <c r="AU161" s="16" t="s">
        <v>80</v>
      </c>
    </row>
    <row r="162" s="2" customFormat="1">
      <c r="A162" s="37"/>
      <c r="B162" s="38"/>
      <c r="C162" s="39"/>
      <c r="D162" s="254" t="s">
        <v>341</v>
      </c>
      <c r="E162" s="39"/>
      <c r="F162" s="255" t="s">
        <v>2208</v>
      </c>
      <c r="G162" s="39"/>
      <c r="H162" s="39"/>
      <c r="I162" s="146"/>
      <c r="J162" s="39"/>
      <c r="K162" s="39"/>
      <c r="L162" s="43"/>
      <c r="M162" s="256"/>
      <c r="N162" s="257"/>
      <c r="O162" s="83"/>
      <c r="P162" s="83"/>
      <c r="Q162" s="83"/>
      <c r="R162" s="83"/>
      <c r="S162" s="83"/>
      <c r="T162" s="84"/>
      <c r="U162" s="37"/>
      <c r="V162" s="37"/>
      <c r="W162" s="37"/>
      <c r="X162" s="37"/>
      <c r="Y162" s="37"/>
      <c r="Z162" s="37"/>
      <c r="AA162" s="37"/>
      <c r="AB162" s="37"/>
      <c r="AC162" s="37"/>
      <c r="AD162" s="37"/>
      <c r="AE162" s="37"/>
      <c r="AT162" s="16" t="s">
        <v>341</v>
      </c>
      <c r="AU162" s="16" t="s">
        <v>80</v>
      </c>
    </row>
    <row r="163" s="13" customFormat="1">
      <c r="A163" s="13"/>
      <c r="B163" s="264"/>
      <c r="C163" s="265"/>
      <c r="D163" s="254" t="s">
        <v>1417</v>
      </c>
      <c r="E163" s="266" t="s">
        <v>19</v>
      </c>
      <c r="F163" s="267" t="s">
        <v>2209</v>
      </c>
      <c r="G163" s="265"/>
      <c r="H163" s="268">
        <v>0.10000000000000001</v>
      </c>
      <c r="I163" s="269"/>
      <c r="J163" s="265"/>
      <c r="K163" s="265"/>
      <c r="L163" s="270"/>
      <c r="M163" s="271"/>
      <c r="N163" s="272"/>
      <c r="O163" s="272"/>
      <c r="P163" s="272"/>
      <c r="Q163" s="272"/>
      <c r="R163" s="272"/>
      <c r="S163" s="272"/>
      <c r="T163" s="273"/>
      <c r="U163" s="13"/>
      <c r="V163" s="13"/>
      <c r="W163" s="13"/>
      <c r="X163" s="13"/>
      <c r="Y163" s="13"/>
      <c r="Z163" s="13"/>
      <c r="AA163" s="13"/>
      <c r="AB163" s="13"/>
      <c r="AC163" s="13"/>
      <c r="AD163" s="13"/>
      <c r="AE163" s="13"/>
      <c r="AT163" s="274" t="s">
        <v>1417</v>
      </c>
      <c r="AU163" s="274" t="s">
        <v>80</v>
      </c>
      <c r="AV163" s="13" t="s">
        <v>80</v>
      </c>
      <c r="AW163" s="13" t="s">
        <v>33</v>
      </c>
      <c r="AX163" s="13" t="s">
        <v>78</v>
      </c>
      <c r="AY163" s="274" t="s">
        <v>202</v>
      </c>
    </row>
    <row r="164" s="2" customFormat="1" ht="44.25" customHeight="1">
      <c r="A164" s="37"/>
      <c r="B164" s="38"/>
      <c r="C164" s="232" t="s">
        <v>282</v>
      </c>
      <c r="D164" s="232" t="s">
        <v>259</v>
      </c>
      <c r="E164" s="233" t="s">
        <v>2210</v>
      </c>
      <c r="F164" s="234" t="s">
        <v>2211</v>
      </c>
      <c r="G164" s="235" t="s">
        <v>1974</v>
      </c>
      <c r="H164" s="236">
        <v>4</v>
      </c>
      <c r="I164" s="237"/>
      <c r="J164" s="238">
        <f>ROUND(I164*H164,2)</f>
        <v>0</v>
      </c>
      <c r="K164" s="234" t="s">
        <v>207</v>
      </c>
      <c r="L164" s="43"/>
      <c r="M164" s="239" t="s">
        <v>19</v>
      </c>
      <c r="N164" s="240" t="s">
        <v>42</v>
      </c>
      <c r="O164" s="83"/>
      <c r="P164" s="228">
        <f>O164*H164</f>
        <v>0</v>
      </c>
      <c r="Q164" s="228">
        <v>0</v>
      </c>
      <c r="R164" s="228">
        <f>Q164*H164</f>
        <v>0</v>
      </c>
      <c r="S164" s="228">
        <v>0</v>
      </c>
      <c r="T164" s="229">
        <f>S164*H164</f>
        <v>0</v>
      </c>
      <c r="U164" s="37"/>
      <c r="V164" s="37"/>
      <c r="W164" s="37"/>
      <c r="X164" s="37"/>
      <c r="Y164" s="37"/>
      <c r="Z164" s="37"/>
      <c r="AA164" s="37"/>
      <c r="AB164" s="37"/>
      <c r="AC164" s="37"/>
      <c r="AD164" s="37"/>
      <c r="AE164" s="37"/>
      <c r="AR164" s="230" t="s">
        <v>209</v>
      </c>
      <c r="AT164" s="230" t="s">
        <v>259</v>
      </c>
      <c r="AU164" s="230" t="s">
        <v>80</v>
      </c>
      <c r="AY164" s="16" t="s">
        <v>202</v>
      </c>
      <c r="BE164" s="231">
        <f>IF(N164="základní",J164,0)</f>
        <v>0</v>
      </c>
      <c r="BF164" s="231">
        <f>IF(N164="snížená",J164,0)</f>
        <v>0</v>
      </c>
      <c r="BG164" s="231">
        <f>IF(N164="zákl. přenesená",J164,0)</f>
        <v>0</v>
      </c>
      <c r="BH164" s="231">
        <f>IF(N164="sníž. přenesená",J164,0)</f>
        <v>0</v>
      </c>
      <c r="BI164" s="231">
        <f>IF(N164="nulová",J164,0)</f>
        <v>0</v>
      </c>
      <c r="BJ164" s="16" t="s">
        <v>78</v>
      </c>
      <c r="BK164" s="231">
        <f>ROUND(I164*H164,2)</f>
        <v>0</v>
      </c>
      <c r="BL164" s="16" t="s">
        <v>209</v>
      </c>
      <c r="BM164" s="230" t="s">
        <v>2212</v>
      </c>
    </row>
    <row r="165" s="2" customFormat="1">
      <c r="A165" s="37"/>
      <c r="B165" s="38"/>
      <c r="C165" s="39"/>
      <c r="D165" s="254" t="s">
        <v>1355</v>
      </c>
      <c r="E165" s="39"/>
      <c r="F165" s="255" t="s">
        <v>1976</v>
      </c>
      <c r="G165" s="39"/>
      <c r="H165" s="39"/>
      <c r="I165" s="146"/>
      <c r="J165" s="39"/>
      <c r="K165" s="39"/>
      <c r="L165" s="43"/>
      <c r="M165" s="256"/>
      <c r="N165" s="257"/>
      <c r="O165" s="83"/>
      <c r="P165" s="83"/>
      <c r="Q165" s="83"/>
      <c r="R165" s="83"/>
      <c r="S165" s="83"/>
      <c r="T165" s="84"/>
      <c r="U165" s="37"/>
      <c r="V165" s="37"/>
      <c r="W165" s="37"/>
      <c r="X165" s="37"/>
      <c r="Y165" s="37"/>
      <c r="Z165" s="37"/>
      <c r="AA165" s="37"/>
      <c r="AB165" s="37"/>
      <c r="AC165" s="37"/>
      <c r="AD165" s="37"/>
      <c r="AE165" s="37"/>
      <c r="AT165" s="16" t="s">
        <v>1355</v>
      </c>
      <c r="AU165" s="16" t="s">
        <v>80</v>
      </c>
    </row>
    <row r="166" s="13" customFormat="1">
      <c r="A166" s="13"/>
      <c r="B166" s="264"/>
      <c r="C166" s="265"/>
      <c r="D166" s="254" t="s">
        <v>1417</v>
      </c>
      <c r="E166" s="266" t="s">
        <v>19</v>
      </c>
      <c r="F166" s="267" t="s">
        <v>2213</v>
      </c>
      <c r="G166" s="265"/>
      <c r="H166" s="268">
        <v>4</v>
      </c>
      <c r="I166" s="269"/>
      <c r="J166" s="265"/>
      <c r="K166" s="265"/>
      <c r="L166" s="270"/>
      <c r="M166" s="271"/>
      <c r="N166" s="272"/>
      <c r="O166" s="272"/>
      <c r="P166" s="272"/>
      <c r="Q166" s="272"/>
      <c r="R166" s="272"/>
      <c r="S166" s="272"/>
      <c r="T166" s="273"/>
      <c r="U166" s="13"/>
      <c r="V166" s="13"/>
      <c r="W166" s="13"/>
      <c r="X166" s="13"/>
      <c r="Y166" s="13"/>
      <c r="Z166" s="13"/>
      <c r="AA166" s="13"/>
      <c r="AB166" s="13"/>
      <c r="AC166" s="13"/>
      <c r="AD166" s="13"/>
      <c r="AE166" s="13"/>
      <c r="AT166" s="274" t="s">
        <v>1417</v>
      </c>
      <c r="AU166" s="274" t="s">
        <v>80</v>
      </c>
      <c r="AV166" s="13" t="s">
        <v>80</v>
      </c>
      <c r="AW166" s="13" t="s">
        <v>33</v>
      </c>
      <c r="AX166" s="13" t="s">
        <v>78</v>
      </c>
      <c r="AY166" s="274" t="s">
        <v>202</v>
      </c>
    </row>
    <row r="167" s="2" customFormat="1" ht="44.25" customHeight="1">
      <c r="A167" s="37"/>
      <c r="B167" s="38"/>
      <c r="C167" s="232" t="s">
        <v>7</v>
      </c>
      <c r="D167" s="232" t="s">
        <v>259</v>
      </c>
      <c r="E167" s="233" t="s">
        <v>1978</v>
      </c>
      <c r="F167" s="234" t="s">
        <v>1979</v>
      </c>
      <c r="G167" s="235" t="s">
        <v>1974</v>
      </c>
      <c r="H167" s="236">
        <v>2</v>
      </c>
      <c r="I167" s="237"/>
      <c r="J167" s="238">
        <f>ROUND(I167*H167,2)</f>
        <v>0</v>
      </c>
      <c r="K167" s="234" t="s">
        <v>207</v>
      </c>
      <c r="L167" s="43"/>
      <c r="M167" s="239" t="s">
        <v>19</v>
      </c>
      <c r="N167" s="240" t="s">
        <v>42</v>
      </c>
      <c r="O167" s="83"/>
      <c r="P167" s="228">
        <f>O167*H167</f>
        <v>0</v>
      </c>
      <c r="Q167" s="228">
        <v>0</v>
      </c>
      <c r="R167" s="228">
        <f>Q167*H167</f>
        <v>0</v>
      </c>
      <c r="S167" s="228">
        <v>0</v>
      </c>
      <c r="T167" s="229">
        <f>S167*H167</f>
        <v>0</v>
      </c>
      <c r="U167" s="37"/>
      <c r="V167" s="37"/>
      <c r="W167" s="37"/>
      <c r="X167" s="37"/>
      <c r="Y167" s="37"/>
      <c r="Z167" s="37"/>
      <c r="AA167" s="37"/>
      <c r="AB167" s="37"/>
      <c r="AC167" s="37"/>
      <c r="AD167" s="37"/>
      <c r="AE167" s="37"/>
      <c r="AR167" s="230" t="s">
        <v>209</v>
      </c>
      <c r="AT167" s="230" t="s">
        <v>259</v>
      </c>
      <c r="AU167" s="230" t="s">
        <v>80</v>
      </c>
      <c r="AY167" s="16" t="s">
        <v>202</v>
      </c>
      <c r="BE167" s="231">
        <f>IF(N167="základní",J167,0)</f>
        <v>0</v>
      </c>
      <c r="BF167" s="231">
        <f>IF(N167="snížená",J167,0)</f>
        <v>0</v>
      </c>
      <c r="BG167" s="231">
        <f>IF(N167="zákl. přenesená",J167,0)</f>
        <v>0</v>
      </c>
      <c r="BH167" s="231">
        <f>IF(N167="sníž. přenesená",J167,0)</f>
        <v>0</v>
      </c>
      <c r="BI167" s="231">
        <f>IF(N167="nulová",J167,0)</f>
        <v>0</v>
      </c>
      <c r="BJ167" s="16" t="s">
        <v>78</v>
      </c>
      <c r="BK167" s="231">
        <f>ROUND(I167*H167,2)</f>
        <v>0</v>
      </c>
      <c r="BL167" s="16" t="s">
        <v>209</v>
      </c>
      <c r="BM167" s="230" t="s">
        <v>2214</v>
      </c>
    </row>
    <row r="168" s="2" customFormat="1">
      <c r="A168" s="37"/>
      <c r="B168" s="38"/>
      <c r="C168" s="39"/>
      <c r="D168" s="254" t="s">
        <v>1355</v>
      </c>
      <c r="E168" s="39"/>
      <c r="F168" s="255" t="s">
        <v>1981</v>
      </c>
      <c r="G168" s="39"/>
      <c r="H168" s="39"/>
      <c r="I168" s="146"/>
      <c r="J168" s="39"/>
      <c r="K168" s="39"/>
      <c r="L168" s="43"/>
      <c r="M168" s="256"/>
      <c r="N168" s="257"/>
      <c r="O168" s="83"/>
      <c r="P168" s="83"/>
      <c r="Q168" s="83"/>
      <c r="R168" s="83"/>
      <c r="S168" s="83"/>
      <c r="T168" s="84"/>
      <c r="U168" s="37"/>
      <c r="V168" s="37"/>
      <c r="W168" s="37"/>
      <c r="X168" s="37"/>
      <c r="Y168" s="37"/>
      <c r="Z168" s="37"/>
      <c r="AA168" s="37"/>
      <c r="AB168" s="37"/>
      <c r="AC168" s="37"/>
      <c r="AD168" s="37"/>
      <c r="AE168" s="37"/>
      <c r="AT168" s="16" t="s">
        <v>1355</v>
      </c>
      <c r="AU168" s="16" t="s">
        <v>80</v>
      </c>
    </row>
    <row r="169" s="13" customFormat="1">
      <c r="A169" s="13"/>
      <c r="B169" s="264"/>
      <c r="C169" s="265"/>
      <c r="D169" s="254" t="s">
        <v>1417</v>
      </c>
      <c r="E169" s="266" t="s">
        <v>19</v>
      </c>
      <c r="F169" s="267" t="s">
        <v>2130</v>
      </c>
      <c r="G169" s="265"/>
      <c r="H169" s="268">
        <v>2</v>
      </c>
      <c r="I169" s="269"/>
      <c r="J169" s="265"/>
      <c r="K169" s="265"/>
      <c r="L169" s="270"/>
      <c r="M169" s="271"/>
      <c r="N169" s="272"/>
      <c r="O169" s="272"/>
      <c r="P169" s="272"/>
      <c r="Q169" s="272"/>
      <c r="R169" s="272"/>
      <c r="S169" s="272"/>
      <c r="T169" s="273"/>
      <c r="U169" s="13"/>
      <c r="V169" s="13"/>
      <c r="W169" s="13"/>
      <c r="X169" s="13"/>
      <c r="Y169" s="13"/>
      <c r="Z169" s="13"/>
      <c r="AA169" s="13"/>
      <c r="AB169" s="13"/>
      <c r="AC169" s="13"/>
      <c r="AD169" s="13"/>
      <c r="AE169" s="13"/>
      <c r="AT169" s="274" t="s">
        <v>1417</v>
      </c>
      <c r="AU169" s="274" t="s">
        <v>80</v>
      </c>
      <c r="AV169" s="13" t="s">
        <v>80</v>
      </c>
      <c r="AW169" s="13" t="s">
        <v>33</v>
      </c>
      <c r="AX169" s="13" t="s">
        <v>78</v>
      </c>
      <c r="AY169" s="274" t="s">
        <v>202</v>
      </c>
    </row>
    <row r="170" s="2" customFormat="1" ht="44.25" customHeight="1">
      <c r="A170" s="37"/>
      <c r="B170" s="38"/>
      <c r="C170" s="232" t="s">
        <v>289</v>
      </c>
      <c r="D170" s="232" t="s">
        <v>259</v>
      </c>
      <c r="E170" s="233" t="s">
        <v>1982</v>
      </c>
      <c r="F170" s="234" t="s">
        <v>1983</v>
      </c>
      <c r="G170" s="235" t="s">
        <v>206</v>
      </c>
      <c r="H170" s="236">
        <v>50</v>
      </c>
      <c r="I170" s="237"/>
      <c r="J170" s="238">
        <f>ROUND(I170*H170,2)</f>
        <v>0</v>
      </c>
      <c r="K170" s="234" t="s">
        <v>207</v>
      </c>
      <c r="L170" s="43"/>
      <c r="M170" s="239" t="s">
        <v>19</v>
      </c>
      <c r="N170" s="240" t="s">
        <v>42</v>
      </c>
      <c r="O170" s="83"/>
      <c r="P170" s="228">
        <f>O170*H170</f>
        <v>0</v>
      </c>
      <c r="Q170" s="228">
        <v>0</v>
      </c>
      <c r="R170" s="228">
        <f>Q170*H170</f>
        <v>0</v>
      </c>
      <c r="S170" s="228">
        <v>0</v>
      </c>
      <c r="T170" s="229">
        <f>S170*H170</f>
        <v>0</v>
      </c>
      <c r="U170" s="37"/>
      <c r="V170" s="37"/>
      <c r="W170" s="37"/>
      <c r="X170" s="37"/>
      <c r="Y170" s="37"/>
      <c r="Z170" s="37"/>
      <c r="AA170" s="37"/>
      <c r="AB170" s="37"/>
      <c r="AC170" s="37"/>
      <c r="AD170" s="37"/>
      <c r="AE170" s="37"/>
      <c r="AR170" s="230" t="s">
        <v>209</v>
      </c>
      <c r="AT170" s="230" t="s">
        <v>259</v>
      </c>
      <c r="AU170" s="230" t="s">
        <v>80</v>
      </c>
      <c r="AY170" s="16" t="s">
        <v>202</v>
      </c>
      <c r="BE170" s="231">
        <f>IF(N170="základní",J170,0)</f>
        <v>0</v>
      </c>
      <c r="BF170" s="231">
        <f>IF(N170="snížená",J170,0)</f>
        <v>0</v>
      </c>
      <c r="BG170" s="231">
        <f>IF(N170="zákl. přenesená",J170,0)</f>
        <v>0</v>
      </c>
      <c r="BH170" s="231">
        <f>IF(N170="sníž. přenesená",J170,0)</f>
        <v>0</v>
      </c>
      <c r="BI170" s="231">
        <f>IF(N170="nulová",J170,0)</f>
        <v>0</v>
      </c>
      <c r="BJ170" s="16" t="s">
        <v>78</v>
      </c>
      <c r="BK170" s="231">
        <f>ROUND(I170*H170,2)</f>
        <v>0</v>
      </c>
      <c r="BL170" s="16" t="s">
        <v>209</v>
      </c>
      <c r="BM170" s="230" t="s">
        <v>2215</v>
      </c>
    </row>
    <row r="171" s="2" customFormat="1">
      <c r="A171" s="37"/>
      <c r="B171" s="38"/>
      <c r="C171" s="39"/>
      <c r="D171" s="254" t="s">
        <v>1355</v>
      </c>
      <c r="E171" s="39"/>
      <c r="F171" s="255" t="s">
        <v>1985</v>
      </c>
      <c r="G171" s="39"/>
      <c r="H171" s="39"/>
      <c r="I171" s="146"/>
      <c r="J171" s="39"/>
      <c r="K171" s="39"/>
      <c r="L171" s="43"/>
      <c r="M171" s="256"/>
      <c r="N171" s="257"/>
      <c r="O171" s="83"/>
      <c r="P171" s="83"/>
      <c r="Q171" s="83"/>
      <c r="R171" s="83"/>
      <c r="S171" s="83"/>
      <c r="T171" s="84"/>
      <c r="U171" s="37"/>
      <c r="V171" s="37"/>
      <c r="W171" s="37"/>
      <c r="X171" s="37"/>
      <c r="Y171" s="37"/>
      <c r="Z171" s="37"/>
      <c r="AA171" s="37"/>
      <c r="AB171" s="37"/>
      <c r="AC171" s="37"/>
      <c r="AD171" s="37"/>
      <c r="AE171" s="37"/>
      <c r="AT171" s="16" t="s">
        <v>1355</v>
      </c>
      <c r="AU171" s="16" t="s">
        <v>80</v>
      </c>
    </row>
    <row r="172" s="13" customFormat="1">
      <c r="A172" s="13"/>
      <c r="B172" s="264"/>
      <c r="C172" s="265"/>
      <c r="D172" s="254" t="s">
        <v>1417</v>
      </c>
      <c r="E172" s="266" t="s">
        <v>19</v>
      </c>
      <c r="F172" s="267" t="s">
        <v>2216</v>
      </c>
      <c r="G172" s="265"/>
      <c r="H172" s="268">
        <v>50</v>
      </c>
      <c r="I172" s="269"/>
      <c r="J172" s="265"/>
      <c r="K172" s="265"/>
      <c r="L172" s="270"/>
      <c r="M172" s="271"/>
      <c r="N172" s="272"/>
      <c r="O172" s="272"/>
      <c r="P172" s="272"/>
      <c r="Q172" s="272"/>
      <c r="R172" s="272"/>
      <c r="S172" s="272"/>
      <c r="T172" s="273"/>
      <c r="U172" s="13"/>
      <c r="V172" s="13"/>
      <c r="W172" s="13"/>
      <c r="X172" s="13"/>
      <c r="Y172" s="13"/>
      <c r="Z172" s="13"/>
      <c r="AA172" s="13"/>
      <c r="AB172" s="13"/>
      <c r="AC172" s="13"/>
      <c r="AD172" s="13"/>
      <c r="AE172" s="13"/>
      <c r="AT172" s="274" t="s">
        <v>1417</v>
      </c>
      <c r="AU172" s="274" t="s">
        <v>80</v>
      </c>
      <c r="AV172" s="13" t="s">
        <v>80</v>
      </c>
      <c r="AW172" s="13" t="s">
        <v>33</v>
      </c>
      <c r="AX172" s="13" t="s">
        <v>78</v>
      </c>
      <c r="AY172" s="274" t="s">
        <v>202</v>
      </c>
    </row>
    <row r="173" s="2" customFormat="1" ht="44.25" customHeight="1">
      <c r="A173" s="37"/>
      <c r="B173" s="38"/>
      <c r="C173" s="232" t="s">
        <v>293</v>
      </c>
      <c r="D173" s="232" t="s">
        <v>259</v>
      </c>
      <c r="E173" s="233" t="s">
        <v>1987</v>
      </c>
      <c r="F173" s="234" t="s">
        <v>1988</v>
      </c>
      <c r="G173" s="235" t="s">
        <v>206</v>
      </c>
      <c r="H173" s="236">
        <v>50</v>
      </c>
      <c r="I173" s="237"/>
      <c r="J173" s="238">
        <f>ROUND(I173*H173,2)</f>
        <v>0</v>
      </c>
      <c r="K173" s="234" t="s">
        <v>207</v>
      </c>
      <c r="L173" s="43"/>
      <c r="M173" s="239" t="s">
        <v>19</v>
      </c>
      <c r="N173" s="240" t="s">
        <v>42</v>
      </c>
      <c r="O173" s="83"/>
      <c r="P173" s="228">
        <f>O173*H173</f>
        <v>0</v>
      </c>
      <c r="Q173" s="228">
        <v>0</v>
      </c>
      <c r="R173" s="228">
        <f>Q173*H173</f>
        <v>0</v>
      </c>
      <c r="S173" s="228">
        <v>0</v>
      </c>
      <c r="T173" s="229">
        <f>S173*H173</f>
        <v>0</v>
      </c>
      <c r="U173" s="37"/>
      <c r="V173" s="37"/>
      <c r="W173" s="37"/>
      <c r="X173" s="37"/>
      <c r="Y173" s="37"/>
      <c r="Z173" s="37"/>
      <c r="AA173" s="37"/>
      <c r="AB173" s="37"/>
      <c r="AC173" s="37"/>
      <c r="AD173" s="37"/>
      <c r="AE173" s="37"/>
      <c r="AR173" s="230" t="s">
        <v>209</v>
      </c>
      <c r="AT173" s="230" t="s">
        <v>259</v>
      </c>
      <c r="AU173" s="230" t="s">
        <v>80</v>
      </c>
      <c r="AY173" s="16" t="s">
        <v>202</v>
      </c>
      <c r="BE173" s="231">
        <f>IF(N173="základní",J173,0)</f>
        <v>0</v>
      </c>
      <c r="BF173" s="231">
        <f>IF(N173="snížená",J173,0)</f>
        <v>0</v>
      </c>
      <c r="BG173" s="231">
        <f>IF(N173="zákl. přenesená",J173,0)</f>
        <v>0</v>
      </c>
      <c r="BH173" s="231">
        <f>IF(N173="sníž. přenesená",J173,0)</f>
        <v>0</v>
      </c>
      <c r="BI173" s="231">
        <f>IF(N173="nulová",J173,0)</f>
        <v>0</v>
      </c>
      <c r="BJ173" s="16" t="s">
        <v>78</v>
      </c>
      <c r="BK173" s="231">
        <f>ROUND(I173*H173,2)</f>
        <v>0</v>
      </c>
      <c r="BL173" s="16" t="s">
        <v>209</v>
      </c>
      <c r="BM173" s="230" t="s">
        <v>2217</v>
      </c>
    </row>
    <row r="174" s="2" customFormat="1">
      <c r="A174" s="37"/>
      <c r="B174" s="38"/>
      <c r="C174" s="39"/>
      <c r="D174" s="254" t="s">
        <v>1355</v>
      </c>
      <c r="E174" s="39"/>
      <c r="F174" s="255" t="s">
        <v>1985</v>
      </c>
      <c r="G174" s="39"/>
      <c r="H174" s="39"/>
      <c r="I174" s="146"/>
      <c r="J174" s="39"/>
      <c r="K174" s="39"/>
      <c r="L174" s="43"/>
      <c r="M174" s="256"/>
      <c r="N174" s="257"/>
      <c r="O174" s="83"/>
      <c r="P174" s="83"/>
      <c r="Q174" s="83"/>
      <c r="R174" s="83"/>
      <c r="S174" s="83"/>
      <c r="T174" s="84"/>
      <c r="U174" s="37"/>
      <c r="V174" s="37"/>
      <c r="W174" s="37"/>
      <c r="X174" s="37"/>
      <c r="Y174" s="37"/>
      <c r="Z174" s="37"/>
      <c r="AA174" s="37"/>
      <c r="AB174" s="37"/>
      <c r="AC174" s="37"/>
      <c r="AD174" s="37"/>
      <c r="AE174" s="37"/>
      <c r="AT174" s="16" t="s">
        <v>1355</v>
      </c>
      <c r="AU174" s="16" t="s">
        <v>80</v>
      </c>
    </row>
    <row r="175" s="13" customFormat="1">
      <c r="A175" s="13"/>
      <c r="B175" s="264"/>
      <c r="C175" s="265"/>
      <c r="D175" s="254" t="s">
        <v>1417</v>
      </c>
      <c r="E175" s="266" t="s">
        <v>19</v>
      </c>
      <c r="F175" s="267" t="s">
        <v>2216</v>
      </c>
      <c r="G175" s="265"/>
      <c r="H175" s="268">
        <v>50</v>
      </c>
      <c r="I175" s="269"/>
      <c r="J175" s="265"/>
      <c r="K175" s="265"/>
      <c r="L175" s="270"/>
      <c r="M175" s="271"/>
      <c r="N175" s="272"/>
      <c r="O175" s="272"/>
      <c r="P175" s="272"/>
      <c r="Q175" s="272"/>
      <c r="R175" s="272"/>
      <c r="S175" s="272"/>
      <c r="T175" s="273"/>
      <c r="U175" s="13"/>
      <c r="V175" s="13"/>
      <c r="W175" s="13"/>
      <c r="X175" s="13"/>
      <c r="Y175" s="13"/>
      <c r="Z175" s="13"/>
      <c r="AA175" s="13"/>
      <c r="AB175" s="13"/>
      <c r="AC175" s="13"/>
      <c r="AD175" s="13"/>
      <c r="AE175" s="13"/>
      <c r="AT175" s="274" t="s">
        <v>1417</v>
      </c>
      <c r="AU175" s="274" t="s">
        <v>80</v>
      </c>
      <c r="AV175" s="13" t="s">
        <v>80</v>
      </c>
      <c r="AW175" s="13" t="s">
        <v>33</v>
      </c>
      <c r="AX175" s="13" t="s">
        <v>78</v>
      </c>
      <c r="AY175" s="274" t="s">
        <v>202</v>
      </c>
    </row>
    <row r="176" s="2" customFormat="1" ht="33" customHeight="1">
      <c r="A176" s="37"/>
      <c r="B176" s="38"/>
      <c r="C176" s="232" t="s">
        <v>298</v>
      </c>
      <c r="D176" s="232" t="s">
        <v>259</v>
      </c>
      <c r="E176" s="233" t="s">
        <v>2218</v>
      </c>
      <c r="F176" s="234" t="s">
        <v>2219</v>
      </c>
      <c r="G176" s="235" t="s">
        <v>206</v>
      </c>
      <c r="H176" s="236">
        <v>7.2000000000000002</v>
      </c>
      <c r="I176" s="237"/>
      <c r="J176" s="238">
        <f>ROUND(I176*H176,2)</f>
        <v>0</v>
      </c>
      <c r="K176" s="234" t="s">
        <v>207</v>
      </c>
      <c r="L176" s="43"/>
      <c r="M176" s="239" t="s">
        <v>19</v>
      </c>
      <c r="N176" s="240" t="s">
        <v>42</v>
      </c>
      <c r="O176" s="83"/>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209</v>
      </c>
      <c r="AT176" s="230" t="s">
        <v>259</v>
      </c>
      <c r="AU176" s="230" t="s">
        <v>80</v>
      </c>
      <c r="AY176" s="16" t="s">
        <v>202</v>
      </c>
      <c r="BE176" s="231">
        <f>IF(N176="základní",J176,0)</f>
        <v>0</v>
      </c>
      <c r="BF176" s="231">
        <f>IF(N176="snížená",J176,0)</f>
        <v>0</v>
      </c>
      <c r="BG176" s="231">
        <f>IF(N176="zákl. přenesená",J176,0)</f>
        <v>0</v>
      </c>
      <c r="BH176" s="231">
        <f>IF(N176="sníž. přenesená",J176,0)</f>
        <v>0</v>
      </c>
      <c r="BI176" s="231">
        <f>IF(N176="nulová",J176,0)</f>
        <v>0</v>
      </c>
      <c r="BJ176" s="16" t="s">
        <v>78</v>
      </c>
      <c r="BK176" s="231">
        <f>ROUND(I176*H176,2)</f>
        <v>0</v>
      </c>
      <c r="BL176" s="16" t="s">
        <v>209</v>
      </c>
      <c r="BM176" s="230" t="s">
        <v>2220</v>
      </c>
    </row>
    <row r="177" s="2" customFormat="1">
      <c r="A177" s="37"/>
      <c r="B177" s="38"/>
      <c r="C177" s="39"/>
      <c r="D177" s="254" t="s">
        <v>1355</v>
      </c>
      <c r="E177" s="39"/>
      <c r="F177" s="255" t="s">
        <v>2221</v>
      </c>
      <c r="G177" s="39"/>
      <c r="H177" s="39"/>
      <c r="I177" s="146"/>
      <c r="J177" s="39"/>
      <c r="K177" s="39"/>
      <c r="L177" s="43"/>
      <c r="M177" s="256"/>
      <c r="N177" s="257"/>
      <c r="O177" s="83"/>
      <c r="P177" s="83"/>
      <c r="Q177" s="83"/>
      <c r="R177" s="83"/>
      <c r="S177" s="83"/>
      <c r="T177" s="84"/>
      <c r="U177" s="37"/>
      <c r="V177" s="37"/>
      <c r="W177" s="37"/>
      <c r="X177" s="37"/>
      <c r="Y177" s="37"/>
      <c r="Z177" s="37"/>
      <c r="AA177" s="37"/>
      <c r="AB177" s="37"/>
      <c r="AC177" s="37"/>
      <c r="AD177" s="37"/>
      <c r="AE177" s="37"/>
      <c r="AT177" s="16" t="s">
        <v>1355</v>
      </c>
      <c r="AU177" s="16" t="s">
        <v>80</v>
      </c>
    </row>
    <row r="178" s="13" customFormat="1">
      <c r="A178" s="13"/>
      <c r="B178" s="264"/>
      <c r="C178" s="265"/>
      <c r="D178" s="254" t="s">
        <v>1417</v>
      </c>
      <c r="E178" s="266" t="s">
        <v>19</v>
      </c>
      <c r="F178" s="267" t="s">
        <v>2222</v>
      </c>
      <c r="G178" s="265"/>
      <c r="H178" s="268">
        <v>7.2000000000000002</v>
      </c>
      <c r="I178" s="269"/>
      <c r="J178" s="265"/>
      <c r="K178" s="265"/>
      <c r="L178" s="270"/>
      <c r="M178" s="271"/>
      <c r="N178" s="272"/>
      <c r="O178" s="272"/>
      <c r="P178" s="272"/>
      <c r="Q178" s="272"/>
      <c r="R178" s="272"/>
      <c r="S178" s="272"/>
      <c r="T178" s="273"/>
      <c r="U178" s="13"/>
      <c r="V178" s="13"/>
      <c r="W178" s="13"/>
      <c r="X178" s="13"/>
      <c r="Y178" s="13"/>
      <c r="Z178" s="13"/>
      <c r="AA178" s="13"/>
      <c r="AB178" s="13"/>
      <c r="AC178" s="13"/>
      <c r="AD178" s="13"/>
      <c r="AE178" s="13"/>
      <c r="AT178" s="274" t="s">
        <v>1417</v>
      </c>
      <c r="AU178" s="274" t="s">
        <v>80</v>
      </c>
      <c r="AV178" s="13" t="s">
        <v>80</v>
      </c>
      <c r="AW178" s="13" t="s">
        <v>33</v>
      </c>
      <c r="AX178" s="13" t="s">
        <v>78</v>
      </c>
      <c r="AY178" s="274" t="s">
        <v>202</v>
      </c>
    </row>
    <row r="179" s="2" customFormat="1" ht="21.75" customHeight="1">
      <c r="A179" s="37"/>
      <c r="B179" s="38"/>
      <c r="C179" s="232" t="s">
        <v>391</v>
      </c>
      <c r="D179" s="232" t="s">
        <v>259</v>
      </c>
      <c r="E179" s="233" t="s">
        <v>2223</v>
      </c>
      <c r="F179" s="234" t="s">
        <v>2224</v>
      </c>
      <c r="G179" s="235" t="s">
        <v>266</v>
      </c>
      <c r="H179" s="236">
        <v>2</v>
      </c>
      <c r="I179" s="237"/>
      <c r="J179" s="238">
        <f>ROUND(I179*H179,2)</f>
        <v>0</v>
      </c>
      <c r="K179" s="234" t="s">
        <v>207</v>
      </c>
      <c r="L179" s="43"/>
      <c r="M179" s="239" t="s">
        <v>19</v>
      </c>
      <c r="N179" s="240" t="s">
        <v>42</v>
      </c>
      <c r="O179" s="83"/>
      <c r="P179" s="228">
        <f>O179*H179</f>
        <v>0</v>
      </c>
      <c r="Q179" s="228">
        <v>0</v>
      </c>
      <c r="R179" s="228">
        <f>Q179*H179</f>
        <v>0</v>
      </c>
      <c r="S179" s="228">
        <v>0</v>
      </c>
      <c r="T179" s="229">
        <f>S179*H179</f>
        <v>0</v>
      </c>
      <c r="U179" s="37"/>
      <c r="V179" s="37"/>
      <c r="W179" s="37"/>
      <c r="X179" s="37"/>
      <c r="Y179" s="37"/>
      <c r="Z179" s="37"/>
      <c r="AA179" s="37"/>
      <c r="AB179" s="37"/>
      <c r="AC179" s="37"/>
      <c r="AD179" s="37"/>
      <c r="AE179" s="37"/>
      <c r="AR179" s="230" t="s">
        <v>209</v>
      </c>
      <c r="AT179" s="230" t="s">
        <v>259</v>
      </c>
      <c r="AU179" s="230" t="s">
        <v>80</v>
      </c>
      <c r="AY179" s="16" t="s">
        <v>202</v>
      </c>
      <c r="BE179" s="231">
        <f>IF(N179="základní",J179,0)</f>
        <v>0</v>
      </c>
      <c r="BF179" s="231">
        <f>IF(N179="snížená",J179,0)</f>
        <v>0</v>
      </c>
      <c r="BG179" s="231">
        <f>IF(N179="zákl. přenesená",J179,0)</f>
        <v>0</v>
      </c>
      <c r="BH179" s="231">
        <f>IF(N179="sníž. přenesená",J179,0)</f>
        <v>0</v>
      </c>
      <c r="BI179" s="231">
        <f>IF(N179="nulová",J179,0)</f>
        <v>0</v>
      </c>
      <c r="BJ179" s="16" t="s">
        <v>78</v>
      </c>
      <c r="BK179" s="231">
        <f>ROUND(I179*H179,2)</f>
        <v>0</v>
      </c>
      <c r="BL179" s="16" t="s">
        <v>209</v>
      </c>
      <c r="BM179" s="230" t="s">
        <v>2225</v>
      </c>
    </row>
    <row r="180" s="2" customFormat="1">
      <c r="A180" s="37"/>
      <c r="B180" s="38"/>
      <c r="C180" s="39"/>
      <c r="D180" s="254" t="s">
        <v>1355</v>
      </c>
      <c r="E180" s="39"/>
      <c r="F180" s="255" t="s">
        <v>2226</v>
      </c>
      <c r="G180" s="39"/>
      <c r="H180" s="39"/>
      <c r="I180" s="146"/>
      <c r="J180" s="39"/>
      <c r="K180" s="39"/>
      <c r="L180" s="43"/>
      <c r="M180" s="256"/>
      <c r="N180" s="257"/>
      <c r="O180" s="83"/>
      <c r="P180" s="83"/>
      <c r="Q180" s="83"/>
      <c r="R180" s="83"/>
      <c r="S180" s="83"/>
      <c r="T180" s="84"/>
      <c r="U180" s="37"/>
      <c r="V180" s="37"/>
      <c r="W180" s="37"/>
      <c r="X180" s="37"/>
      <c r="Y180" s="37"/>
      <c r="Z180" s="37"/>
      <c r="AA180" s="37"/>
      <c r="AB180" s="37"/>
      <c r="AC180" s="37"/>
      <c r="AD180" s="37"/>
      <c r="AE180" s="37"/>
      <c r="AT180" s="16" t="s">
        <v>1355</v>
      </c>
      <c r="AU180" s="16" t="s">
        <v>80</v>
      </c>
    </row>
    <row r="181" s="13" customFormat="1">
      <c r="A181" s="13"/>
      <c r="B181" s="264"/>
      <c r="C181" s="265"/>
      <c r="D181" s="254" t="s">
        <v>1417</v>
      </c>
      <c r="E181" s="266" t="s">
        <v>19</v>
      </c>
      <c r="F181" s="267" t="s">
        <v>2130</v>
      </c>
      <c r="G181" s="265"/>
      <c r="H181" s="268">
        <v>2</v>
      </c>
      <c r="I181" s="269"/>
      <c r="J181" s="265"/>
      <c r="K181" s="265"/>
      <c r="L181" s="270"/>
      <c r="M181" s="271"/>
      <c r="N181" s="272"/>
      <c r="O181" s="272"/>
      <c r="P181" s="272"/>
      <c r="Q181" s="272"/>
      <c r="R181" s="272"/>
      <c r="S181" s="272"/>
      <c r="T181" s="273"/>
      <c r="U181" s="13"/>
      <c r="V181" s="13"/>
      <c r="W181" s="13"/>
      <c r="X181" s="13"/>
      <c r="Y181" s="13"/>
      <c r="Z181" s="13"/>
      <c r="AA181" s="13"/>
      <c r="AB181" s="13"/>
      <c r="AC181" s="13"/>
      <c r="AD181" s="13"/>
      <c r="AE181" s="13"/>
      <c r="AT181" s="274" t="s">
        <v>1417</v>
      </c>
      <c r="AU181" s="274" t="s">
        <v>80</v>
      </c>
      <c r="AV181" s="13" t="s">
        <v>80</v>
      </c>
      <c r="AW181" s="13" t="s">
        <v>33</v>
      </c>
      <c r="AX181" s="13" t="s">
        <v>78</v>
      </c>
      <c r="AY181" s="274" t="s">
        <v>202</v>
      </c>
    </row>
    <row r="182" s="2" customFormat="1" ht="21.75" customHeight="1">
      <c r="A182" s="37"/>
      <c r="B182" s="38"/>
      <c r="C182" s="232" t="s">
        <v>395</v>
      </c>
      <c r="D182" s="232" t="s">
        <v>259</v>
      </c>
      <c r="E182" s="233" t="s">
        <v>2227</v>
      </c>
      <c r="F182" s="234" t="s">
        <v>2228</v>
      </c>
      <c r="G182" s="235" t="s">
        <v>206</v>
      </c>
      <c r="H182" s="236">
        <v>40.600000000000001</v>
      </c>
      <c r="I182" s="237"/>
      <c r="J182" s="238">
        <f>ROUND(I182*H182,2)</f>
        <v>0</v>
      </c>
      <c r="K182" s="234" t="s">
        <v>207</v>
      </c>
      <c r="L182" s="43"/>
      <c r="M182" s="239" t="s">
        <v>19</v>
      </c>
      <c r="N182" s="240" t="s">
        <v>42</v>
      </c>
      <c r="O182" s="83"/>
      <c r="P182" s="228">
        <f>O182*H182</f>
        <v>0</v>
      </c>
      <c r="Q182" s="228">
        <v>0</v>
      </c>
      <c r="R182" s="228">
        <f>Q182*H182</f>
        <v>0</v>
      </c>
      <c r="S182" s="228">
        <v>0</v>
      </c>
      <c r="T182" s="229">
        <f>S182*H182</f>
        <v>0</v>
      </c>
      <c r="U182" s="37"/>
      <c r="V182" s="37"/>
      <c r="W182" s="37"/>
      <c r="X182" s="37"/>
      <c r="Y182" s="37"/>
      <c r="Z182" s="37"/>
      <c r="AA182" s="37"/>
      <c r="AB182" s="37"/>
      <c r="AC182" s="37"/>
      <c r="AD182" s="37"/>
      <c r="AE182" s="37"/>
      <c r="AR182" s="230" t="s">
        <v>209</v>
      </c>
      <c r="AT182" s="230" t="s">
        <v>259</v>
      </c>
      <c r="AU182" s="230" t="s">
        <v>80</v>
      </c>
      <c r="AY182" s="16" t="s">
        <v>202</v>
      </c>
      <c r="BE182" s="231">
        <f>IF(N182="základní",J182,0)</f>
        <v>0</v>
      </c>
      <c r="BF182" s="231">
        <f>IF(N182="snížená",J182,0)</f>
        <v>0</v>
      </c>
      <c r="BG182" s="231">
        <f>IF(N182="zákl. přenesená",J182,0)</f>
        <v>0</v>
      </c>
      <c r="BH182" s="231">
        <f>IF(N182="sníž. přenesená",J182,0)</f>
        <v>0</v>
      </c>
      <c r="BI182" s="231">
        <f>IF(N182="nulová",J182,0)</f>
        <v>0</v>
      </c>
      <c r="BJ182" s="16" t="s">
        <v>78</v>
      </c>
      <c r="BK182" s="231">
        <f>ROUND(I182*H182,2)</f>
        <v>0</v>
      </c>
      <c r="BL182" s="16" t="s">
        <v>209</v>
      </c>
      <c r="BM182" s="230" t="s">
        <v>2229</v>
      </c>
    </row>
    <row r="183" s="2" customFormat="1">
      <c r="A183" s="37"/>
      <c r="B183" s="38"/>
      <c r="C183" s="39"/>
      <c r="D183" s="254" t="s">
        <v>1355</v>
      </c>
      <c r="E183" s="39"/>
      <c r="F183" s="255" t="s">
        <v>2230</v>
      </c>
      <c r="G183" s="39"/>
      <c r="H183" s="39"/>
      <c r="I183" s="146"/>
      <c r="J183" s="39"/>
      <c r="K183" s="39"/>
      <c r="L183" s="43"/>
      <c r="M183" s="256"/>
      <c r="N183" s="257"/>
      <c r="O183" s="83"/>
      <c r="P183" s="83"/>
      <c r="Q183" s="83"/>
      <c r="R183" s="83"/>
      <c r="S183" s="83"/>
      <c r="T183" s="84"/>
      <c r="U183" s="37"/>
      <c r="V183" s="37"/>
      <c r="W183" s="37"/>
      <c r="X183" s="37"/>
      <c r="Y183" s="37"/>
      <c r="Z183" s="37"/>
      <c r="AA183" s="37"/>
      <c r="AB183" s="37"/>
      <c r="AC183" s="37"/>
      <c r="AD183" s="37"/>
      <c r="AE183" s="37"/>
      <c r="AT183" s="16" t="s">
        <v>1355</v>
      </c>
      <c r="AU183" s="16" t="s">
        <v>80</v>
      </c>
    </row>
    <row r="184" s="13" customFormat="1">
      <c r="A184" s="13"/>
      <c r="B184" s="264"/>
      <c r="C184" s="265"/>
      <c r="D184" s="254" t="s">
        <v>1417</v>
      </c>
      <c r="E184" s="266" t="s">
        <v>19</v>
      </c>
      <c r="F184" s="267" t="s">
        <v>2231</v>
      </c>
      <c r="G184" s="265"/>
      <c r="H184" s="268">
        <v>40.600000000000001</v>
      </c>
      <c r="I184" s="269"/>
      <c r="J184" s="265"/>
      <c r="K184" s="265"/>
      <c r="L184" s="270"/>
      <c r="M184" s="271"/>
      <c r="N184" s="272"/>
      <c r="O184" s="272"/>
      <c r="P184" s="272"/>
      <c r="Q184" s="272"/>
      <c r="R184" s="272"/>
      <c r="S184" s="272"/>
      <c r="T184" s="273"/>
      <c r="U184" s="13"/>
      <c r="V184" s="13"/>
      <c r="W184" s="13"/>
      <c r="X184" s="13"/>
      <c r="Y184" s="13"/>
      <c r="Z184" s="13"/>
      <c r="AA184" s="13"/>
      <c r="AB184" s="13"/>
      <c r="AC184" s="13"/>
      <c r="AD184" s="13"/>
      <c r="AE184" s="13"/>
      <c r="AT184" s="274" t="s">
        <v>1417</v>
      </c>
      <c r="AU184" s="274" t="s">
        <v>80</v>
      </c>
      <c r="AV184" s="13" t="s">
        <v>80</v>
      </c>
      <c r="AW184" s="13" t="s">
        <v>33</v>
      </c>
      <c r="AX184" s="13" t="s">
        <v>78</v>
      </c>
      <c r="AY184" s="274" t="s">
        <v>202</v>
      </c>
    </row>
    <row r="185" s="2" customFormat="1" ht="21.75" customHeight="1">
      <c r="A185" s="37"/>
      <c r="B185" s="38"/>
      <c r="C185" s="232" t="s">
        <v>399</v>
      </c>
      <c r="D185" s="232" t="s">
        <v>259</v>
      </c>
      <c r="E185" s="233" t="s">
        <v>2232</v>
      </c>
      <c r="F185" s="234" t="s">
        <v>2233</v>
      </c>
      <c r="G185" s="235" t="s">
        <v>1595</v>
      </c>
      <c r="H185" s="236">
        <v>67.689999999999998</v>
      </c>
      <c r="I185" s="237"/>
      <c r="J185" s="238">
        <f>ROUND(I185*H185,2)</f>
        <v>0</v>
      </c>
      <c r="K185" s="234" t="s">
        <v>207</v>
      </c>
      <c r="L185" s="43"/>
      <c r="M185" s="239" t="s">
        <v>19</v>
      </c>
      <c r="N185" s="240" t="s">
        <v>42</v>
      </c>
      <c r="O185" s="83"/>
      <c r="P185" s="228">
        <f>O185*H185</f>
        <v>0</v>
      </c>
      <c r="Q185" s="228">
        <v>0</v>
      </c>
      <c r="R185" s="228">
        <f>Q185*H185</f>
        <v>0</v>
      </c>
      <c r="S185" s="228">
        <v>0</v>
      </c>
      <c r="T185" s="229">
        <f>S185*H185</f>
        <v>0</v>
      </c>
      <c r="U185" s="37"/>
      <c r="V185" s="37"/>
      <c r="W185" s="37"/>
      <c r="X185" s="37"/>
      <c r="Y185" s="37"/>
      <c r="Z185" s="37"/>
      <c r="AA185" s="37"/>
      <c r="AB185" s="37"/>
      <c r="AC185" s="37"/>
      <c r="AD185" s="37"/>
      <c r="AE185" s="37"/>
      <c r="AR185" s="230" t="s">
        <v>209</v>
      </c>
      <c r="AT185" s="230" t="s">
        <v>259</v>
      </c>
      <c r="AU185" s="230" t="s">
        <v>80</v>
      </c>
      <c r="AY185" s="16" t="s">
        <v>202</v>
      </c>
      <c r="BE185" s="231">
        <f>IF(N185="základní",J185,0)</f>
        <v>0</v>
      </c>
      <c r="BF185" s="231">
        <f>IF(N185="snížená",J185,0)</f>
        <v>0</v>
      </c>
      <c r="BG185" s="231">
        <f>IF(N185="zákl. přenesená",J185,0)</f>
        <v>0</v>
      </c>
      <c r="BH185" s="231">
        <f>IF(N185="sníž. přenesená",J185,0)</f>
        <v>0</v>
      </c>
      <c r="BI185" s="231">
        <f>IF(N185="nulová",J185,0)</f>
        <v>0</v>
      </c>
      <c r="BJ185" s="16" t="s">
        <v>78</v>
      </c>
      <c r="BK185" s="231">
        <f>ROUND(I185*H185,2)</f>
        <v>0</v>
      </c>
      <c r="BL185" s="16" t="s">
        <v>209</v>
      </c>
      <c r="BM185" s="230" t="s">
        <v>2234</v>
      </c>
    </row>
    <row r="186" s="2" customFormat="1">
      <c r="A186" s="37"/>
      <c r="B186" s="38"/>
      <c r="C186" s="39"/>
      <c r="D186" s="254" t="s">
        <v>1355</v>
      </c>
      <c r="E186" s="39"/>
      <c r="F186" s="255" t="s">
        <v>2235</v>
      </c>
      <c r="G186" s="39"/>
      <c r="H186" s="39"/>
      <c r="I186" s="146"/>
      <c r="J186" s="39"/>
      <c r="K186" s="39"/>
      <c r="L186" s="43"/>
      <c r="M186" s="256"/>
      <c r="N186" s="257"/>
      <c r="O186" s="83"/>
      <c r="P186" s="83"/>
      <c r="Q186" s="83"/>
      <c r="R186" s="83"/>
      <c r="S186" s="83"/>
      <c r="T186" s="84"/>
      <c r="U186" s="37"/>
      <c r="V186" s="37"/>
      <c r="W186" s="37"/>
      <c r="X186" s="37"/>
      <c r="Y186" s="37"/>
      <c r="Z186" s="37"/>
      <c r="AA186" s="37"/>
      <c r="AB186" s="37"/>
      <c r="AC186" s="37"/>
      <c r="AD186" s="37"/>
      <c r="AE186" s="37"/>
      <c r="AT186" s="16" t="s">
        <v>1355</v>
      </c>
      <c r="AU186" s="16" t="s">
        <v>80</v>
      </c>
    </row>
    <row r="187" s="2" customFormat="1">
      <c r="A187" s="37"/>
      <c r="B187" s="38"/>
      <c r="C187" s="39"/>
      <c r="D187" s="254" t="s">
        <v>341</v>
      </c>
      <c r="E187" s="39"/>
      <c r="F187" s="255" t="s">
        <v>2236</v>
      </c>
      <c r="G187" s="39"/>
      <c r="H187" s="39"/>
      <c r="I187" s="146"/>
      <c r="J187" s="39"/>
      <c r="K187" s="39"/>
      <c r="L187" s="43"/>
      <c r="M187" s="256"/>
      <c r="N187" s="257"/>
      <c r="O187" s="83"/>
      <c r="P187" s="83"/>
      <c r="Q187" s="83"/>
      <c r="R187" s="83"/>
      <c r="S187" s="83"/>
      <c r="T187" s="84"/>
      <c r="U187" s="37"/>
      <c r="V187" s="37"/>
      <c r="W187" s="37"/>
      <c r="X187" s="37"/>
      <c r="Y187" s="37"/>
      <c r="Z187" s="37"/>
      <c r="AA187" s="37"/>
      <c r="AB187" s="37"/>
      <c r="AC187" s="37"/>
      <c r="AD187" s="37"/>
      <c r="AE187" s="37"/>
      <c r="AT187" s="16" t="s">
        <v>341</v>
      </c>
      <c r="AU187" s="16" t="s">
        <v>80</v>
      </c>
    </row>
    <row r="188" s="13" customFormat="1">
      <c r="A188" s="13"/>
      <c r="B188" s="264"/>
      <c r="C188" s="265"/>
      <c r="D188" s="254" t="s">
        <v>1417</v>
      </c>
      <c r="E188" s="266" t="s">
        <v>19</v>
      </c>
      <c r="F188" s="267" t="s">
        <v>2237</v>
      </c>
      <c r="G188" s="265"/>
      <c r="H188" s="268">
        <v>67.689999999999998</v>
      </c>
      <c r="I188" s="269"/>
      <c r="J188" s="265"/>
      <c r="K188" s="265"/>
      <c r="L188" s="270"/>
      <c r="M188" s="271"/>
      <c r="N188" s="272"/>
      <c r="O188" s="272"/>
      <c r="P188" s="272"/>
      <c r="Q188" s="272"/>
      <c r="R188" s="272"/>
      <c r="S188" s="272"/>
      <c r="T188" s="273"/>
      <c r="U188" s="13"/>
      <c r="V188" s="13"/>
      <c r="W188" s="13"/>
      <c r="X188" s="13"/>
      <c r="Y188" s="13"/>
      <c r="Z188" s="13"/>
      <c r="AA188" s="13"/>
      <c r="AB188" s="13"/>
      <c r="AC188" s="13"/>
      <c r="AD188" s="13"/>
      <c r="AE188" s="13"/>
      <c r="AT188" s="274" t="s">
        <v>1417</v>
      </c>
      <c r="AU188" s="274" t="s">
        <v>80</v>
      </c>
      <c r="AV188" s="13" t="s">
        <v>80</v>
      </c>
      <c r="AW188" s="13" t="s">
        <v>33</v>
      </c>
      <c r="AX188" s="13" t="s">
        <v>78</v>
      </c>
      <c r="AY188" s="274" t="s">
        <v>202</v>
      </c>
    </row>
    <row r="189" s="2" customFormat="1" ht="33" customHeight="1">
      <c r="A189" s="37"/>
      <c r="B189" s="38"/>
      <c r="C189" s="232" t="s">
        <v>403</v>
      </c>
      <c r="D189" s="232" t="s">
        <v>259</v>
      </c>
      <c r="E189" s="233" t="s">
        <v>2238</v>
      </c>
      <c r="F189" s="234" t="s">
        <v>2239</v>
      </c>
      <c r="G189" s="235" t="s">
        <v>206</v>
      </c>
      <c r="H189" s="236">
        <v>40.600000000000001</v>
      </c>
      <c r="I189" s="237"/>
      <c r="J189" s="238">
        <f>ROUND(I189*H189,2)</f>
        <v>0</v>
      </c>
      <c r="K189" s="234" t="s">
        <v>207</v>
      </c>
      <c r="L189" s="43"/>
      <c r="M189" s="239" t="s">
        <v>19</v>
      </c>
      <c r="N189" s="240" t="s">
        <v>42</v>
      </c>
      <c r="O189" s="83"/>
      <c r="P189" s="228">
        <f>O189*H189</f>
        <v>0</v>
      </c>
      <c r="Q189" s="228">
        <v>0</v>
      </c>
      <c r="R189" s="228">
        <f>Q189*H189</f>
        <v>0</v>
      </c>
      <c r="S189" s="228">
        <v>0</v>
      </c>
      <c r="T189" s="229">
        <f>S189*H189</f>
        <v>0</v>
      </c>
      <c r="U189" s="37"/>
      <c r="V189" s="37"/>
      <c r="W189" s="37"/>
      <c r="X189" s="37"/>
      <c r="Y189" s="37"/>
      <c r="Z189" s="37"/>
      <c r="AA189" s="37"/>
      <c r="AB189" s="37"/>
      <c r="AC189" s="37"/>
      <c r="AD189" s="37"/>
      <c r="AE189" s="37"/>
      <c r="AR189" s="230" t="s">
        <v>209</v>
      </c>
      <c r="AT189" s="230" t="s">
        <v>259</v>
      </c>
      <c r="AU189" s="230" t="s">
        <v>80</v>
      </c>
      <c r="AY189" s="16" t="s">
        <v>202</v>
      </c>
      <c r="BE189" s="231">
        <f>IF(N189="základní",J189,0)</f>
        <v>0</v>
      </c>
      <c r="BF189" s="231">
        <f>IF(N189="snížená",J189,0)</f>
        <v>0</v>
      </c>
      <c r="BG189" s="231">
        <f>IF(N189="zákl. přenesená",J189,0)</f>
        <v>0</v>
      </c>
      <c r="BH189" s="231">
        <f>IF(N189="sníž. přenesená",J189,0)</f>
        <v>0</v>
      </c>
      <c r="BI189" s="231">
        <f>IF(N189="nulová",J189,0)</f>
        <v>0</v>
      </c>
      <c r="BJ189" s="16" t="s">
        <v>78</v>
      </c>
      <c r="BK189" s="231">
        <f>ROUND(I189*H189,2)</f>
        <v>0</v>
      </c>
      <c r="BL189" s="16" t="s">
        <v>209</v>
      </c>
      <c r="BM189" s="230" t="s">
        <v>2240</v>
      </c>
    </row>
    <row r="190" s="2" customFormat="1">
      <c r="A190" s="37"/>
      <c r="B190" s="38"/>
      <c r="C190" s="39"/>
      <c r="D190" s="254" t="s">
        <v>1355</v>
      </c>
      <c r="E190" s="39"/>
      <c r="F190" s="255" t="s">
        <v>2241</v>
      </c>
      <c r="G190" s="39"/>
      <c r="H190" s="39"/>
      <c r="I190" s="146"/>
      <c r="J190" s="39"/>
      <c r="K190" s="39"/>
      <c r="L190" s="43"/>
      <c r="M190" s="256"/>
      <c r="N190" s="257"/>
      <c r="O190" s="83"/>
      <c r="P190" s="83"/>
      <c r="Q190" s="83"/>
      <c r="R190" s="83"/>
      <c r="S190" s="83"/>
      <c r="T190" s="84"/>
      <c r="U190" s="37"/>
      <c r="V190" s="37"/>
      <c r="W190" s="37"/>
      <c r="X190" s="37"/>
      <c r="Y190" s="37"/>
      <c r="Z190" s="37"/>
      <c r="AA190" s="37"/>
      <c r="AB190" s="37"/>
      <c r="AC190" s="37"/>
      <c r="AD190" s="37"/>
      <c r="AE190" s="37"/>
      <c r="AT190" s="16" t="s">
        <v>1355</v>
      </c>
      <c r="AU190" s="16" t="s">
        <v>80</v>
      </c>
    </row>
    <row r="191" s="13" customFormat="1">
      <c r="A191" s="13"/>
      <c r="B191" s="264"/>
      <c r="C191" s="265"/>
      <c r="D191" s="254" t="s">
        <v>1417</v>
      </c>
      <c r="E191" s="266" t="s">
        <v>19</v>
      </c>
      <c r="F191" s="267" t="s">
        <v>2231</v>
      </c>
      <c r="G191" s="265"/>
      <c r="H191" s="268">
        <v>40.600000000000001</v>
      </c>
      <c r="I191" s="269"/>
      <c r="J191" s="265"/>
      <c r="K191" s="265"/>
      <c r="L191" s="270"/>
      <c r="M191" s="271"/>
      <c r="N191" s="272"/>
      <c r="O191" s="272"/>
      <c r="P191" s="272"/>
      <c r="Q191" s="272"/>
      <c r="R191" s="272"/>
      <c r="S191" s="272"/>
      <c r="T191" s="273"/>
      <c r="U191" s="13"/>
      <c r="V191" s="13"/>
      <c r="W191" s="13"/>
      <c r="X191" s="13"/>
      <c r="Y191" s="13"/>
      <c r="Z191" s="13"/>
      <c r="AA191" s="13"/>
      <c r="AB191" s="13"/>
      <c r="AC191" s="13"/>
      <c r="AD191" s="13"/>
      <c r="AE191" s="13"/>
      <c r="AT191" s="274" t="s">
        <v>1417</v>
      </c>
      <c r="AU191" s="274" t="s">
        <v>80</v>
      </c>
      <c r="AV191" s="13" t="s">
        <v>80</v>
      </c>
      <c r="AW191" s="13" t="s">
        <v>33</v>
      </c>
      <c r="AX191" s="13" t="s">
        <v>78</v>
      </c>
      <c r="AY191" s="274" t="s">
        <v>202</v>
      </c>
    </row>
    <row r="192" s="2" customFormat="1" ht="44.25" customHeight="1">
      <c r="A192" s="37"/>
      <c r="B192" s="38"/>
      <c r="C192" s="232" t="s">
        <v>407</v>
      </c>
      <c r="D192" s="232" t="s">
        <v>259</v>
      </c>
      <c r="E192" s="233" t="s">
        <v>2242</v>
      </c>
      <c r="F192" s="234" t="s">
        <v>2243</v>
      </c>
      <c r="G192" s="235" t="s">
        <v>1595</v>
      </c>
      <c r="H192" s="236">
        <v>52.560000000000002</v>
      </c>
      <c r="I192" s="237"/>
      <c r="J192" s="238">
        <f>ROUND(I192*H192,2)</f>
        <v>0</v>
      </c>
      <c r="K192" s="234" t="s">
        <v>207</v>
      </c>
      <c r="L192" s="43"/>
      <c r="M192" s="239" t="s">
        <v>19</v>
      </c>
      <c r="N192" s="240" t="s">
        <v>42</v>
      </c>
      <c r="O192" s="83"/>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209</v>
      </c>
      <c r="AT192" s="230" t="s">
        <v>259</v>
      </c>
      <c r="AU192" s="230" t="s">
        <v>80</v>
      </c>
      <c r="AY192" s="16" t="s">
        <v>202</v>
      </c>
      <c r="BE192" s="231">
        <f>IF(N192="základní",J192,0)</f>
        <v>0</v>
      </c>
      <c r="BF192" s="231">
        <f>IF(N192="snížená",J192,0)</f>
        <v>0</v>
      </c>
      <c r="BG192" s="231">
        <f>IF(N192="zákl. přenesená",J192,0)</f>
        <v>0</v>
      </c>
      <c r="BH192" s="231">
        <f>IF(N192="sníž. přenesená",J192,0)</f>
        <v>0</v>
      </c>
      <c r="BI192" s="231">
        <f>IF(N192="nulová",J192,0)</f>
        <v>0</v>
      </c>
      <c r="BJ192" s="16" t="s">
        <v>78</v>
      </c>
      <c r="BK192" s="231">
        <f>ROUND(I192*H192,2)</f>
        <v>0</v>
      </c>
      <c r="BL192" s="16" t="s">
        <v>209</v>
      </c>
      <c r="BM192" s="230" t="s">
        <v>2244</v>
      </c>
    </row>
    <row r="193" s="2" customFormat="1">
      <c r="A193" s="37"/>
      <c r="B193" s="38"/>
      <c r="C193" s="39"/>
      <c r="D193" s="254" t="s">
        <v>1355</v>
      </c>
      <c r="E193" s="39"/>
      <c r="F193" s="255" t="s">
        <v>2245</v>
      </c>
      <c r="G193" s="39"/>
      <c r="H193" s="39"/>
      <c r="I193" s="146"/>
      <c r="J193" s="39"/>
      <c r="K193" s="39"/>
      <c r="L193" s="43"/>
      <c r="M193" s="256"/>
      <c r="N193" s="257"/>
      <c r="O193" s="83"/>
      <c r="P193" s="83"/>
      <c r="Q193" s="83"/>
      <c r="R193" s="83"/>
      <c r="S193" s="83"/>
      <c r="T193" s="84"/>
      <c r="U193" s="37"/>
      <c r="V193" s="37"/>
      <c r="W193" s="37"/>
      <c r="X193" s="37"/>
      <c r="Y193" s="37"/>
      <c r="Z193" s="37"/>
      <c r="AA193" s="37"/>
      <c r="AB193" s="37"/>
      <c r="AC193" s="37"/>
      <c r="AD193" s="37"/>
      <c r="AE193" s="37"/>
      <c r="AT193" s="16" t="s">
        <v>1355</v>
      </c>
      <c r="AU193" s="16" t="s">
        <v>80</v>
      </c>
    </row>
    <row r="194" s="2" customFormat="1">
      <c r="A194" s="37"/>
      <c r="B194" s="38"/>
      <c r="C194" s="39"/>
      <c r="D194" s="254" t="s">
        <v>341</v>
      </c>
      <c r="E194" s="39"/>
      <c r="F194" s="255" t="s">
        <v>2142</v>
      </c>
      <c r="G194" s="39"/>
      <c r="H194" s="39"/>
      <c r="I194" s="146"/>
      <c r="J194" s="39"/>
      <c r="K194" s="39"/>
      <c r="L194" s="43"/>
      <c r="M194" s="256"/>
      <c r="N194" s="257"/>
      <c r="O194" s="83"/>
      <c r="P194" s="83"/>
      <c r="Q194" s="83"/>
      <c r="R194" s="83"/>
      <c r="S194" s="83"/>
      <c r="T194" s="84"/>
      <c r="U194" s="37"/>
      <c r="V194" s="37"/>
      <c r="W194" s="37"/>
      <c r="X194" s="37"/>
      <c r="Y194" s="37"/>
      <c r="Z194" s="37"/>
      <c r="AA194" s="37"/>
      <c r="AB194" s="37"/>
      <c r="AC194" s="37"/>
      <c r="AD194" s="37"/>
      <c r="AE194" s="37"/>
      <c r="AT194" s="16" t="s">
        <v>341</v>
      </c>
      <c r="AU194" s="16" t="s">
        <v>80</v>
      </c>
    </row>
    <row r="195" s="13" customFormat="1">
      <c r="A195" s="13"/>
      <c r="B195" s="264"/>
      <c r="C195" s="265"/>
      <c r="D195" s="254" t="s">
        <v>1417</v>
      </c>
      <c r="E195" s="266" t="s">
        <v>19</v>
      </c>
      <c r="F195" s="267" t="s">
        <v>2246</v>
      </c>
      <c r="G195" s="265"/>
      <c r="H195" s="268">
        <v>52.560000000000002</v>
      </c>
      <c r="I195" s="269"/>
      <c r="J195" s="265"/>
      <c r="K195" s="265"/>
      <c r="L195" s="270"/>
      <c r="M195" s="271"/>
      <c r="N195" s="272"/>
      <c r="O195" s="272"/>
      <c r="P195" s="272"/>
      <c r="Q195" s="272"/>
      <c r="R195" s="272"/>
      <c r="S195" s="272"/>
      <c r="T195" s="273"/>
      <c r="U195" s="13"/>
      <c r="V195" s="13"/>
      <c r="W195" s="13"/>
      <c r="X195" s="13"/>
      <c r="Y195" s="13"/>
      <c r="Z195" s="13"/>
      <c r="AA195" s="13"/>
      <c r="AB195" s="13"/>
      <c r="AC195" s="13"/>
      <c r="AD195" s="13"/>
      <c r="AE195" s="13"/>
      <c r="AT195" s="274" t="s">
        <v>1417</v>
      </c>
      <c r="AU195" s="274" t="s">
        <v>80</v>
      </c>
      <c r="AV195" s="13" t="s">
        <v>80</v>
      </c>
      <c r="AW195" s="13" t="s">
        <v>33</v>
      </c>
      <c r="AX195" s="13" t="s">
        <v>78</v>
      </c>
      <c r="AY195" s="274" t="s">
        <v>202</v>
      </c>
    </row>
    <row r="196" s="2" customFormat="1" ht="21.75" customHeight="1">
      <c r="A196" s="37"/>
      <c r="B196" s="38"/>
      <c r="C196" s="232" t="s">
        <v>411</v>
      </c>
      <c r="D196" s="232" t="s">
        <v>259</v>
      </c>
      <c r="E196" s="233" t="s">
        <v>2247</v>
      </c>
      <c r="F196" s="234" t="s">
        <v>2248</v>
      </c>
      <c r="G196" s="235" t="s">
        <v>1647</v>
      </c>
      <c r="H196" s="236">
        <v>20</v>
      </c>
      <c r="I196" s="237"/>
      <c r="J196" s="238">
        <f>ROUND(I196*H196,2)</f>
        <v>0</v>
      </c>
      <c r="K196" s="234" t="s">
        <v>207</v>
      </c>
      <c r="L196" s="43"/>
      <c r="M196" s="239" t="s">
        <v>19</v>
      </c>
      <c r="N196" s="240" t="s">
        <v>42</v>
      </c>
      <c r="O196" s="83"/>
      <c r="P196" s="228">
        <f>O196*H196</f>
        <v>0</v>
      </c>
      <c r="Q196" s="228">
        <v>0</v>
      </c>
      <c r="R196" s="228">
        <f>Q196*H196</f>
        <v>0</v>
      </c>
      <c r="S196" s="228">
        <v>0</v>
      </c>
      <c r="T196" s="229">
        <f>S196*H196</f>
        <v>0</v>
      </c>
      <c r="U196" s="37"/>
      <c r="V196" s="37"/>
      <c r="W196" s="37"/>
      <c r="X196" s="37"/>
      <c r="Y196" s="37"/>
      <c r="Z196" s="37"/>
      <c r="AA196" s="37"/>
      <c r="AB196" s="37"/>
      <c r="AC196" s="37"/>
      <c r="AD196" s="37"/>
      <c r="AE196" s="37"/>
      <c r="AR196" s="230" t="s">
        <v>209</v>
      </c>
      <c r="AT196" s="230" t="s">
        <v>259</v>
      </c>
      <c r="AU196" s="230" t="s">
        <v>80</v>
      </c>
      <c r="AY196" s="16" t="s">
        <v>202</v>
      </c>
      <c r="BE196" s="231">
        <f>IF(N196="základní",J196,0)</f>
        <v>0</v>
      </c>
      <c r="BF196" s="231">
        <f>IF(N196="snížená",J196,0)</f>
        <v>0</v>
      </c>
      <c r="BG196" s="231">
        <f>IF(N196="zákl. přenesená",J196,0)</f>
        <v>0</v>
      </c>
      <c r="BH196" s="231">
        <f>IF(N196="sníž. přenesená",J196,0)</f>
        <v>0</v>
      </c>
      <c r="BI196" s="231">
        <f>IF(N196="nulová",J196,0)</f>
        <v>0</v>
      </c>
      <c r="BJ196" s="16" t="s">
        <v>78</v>
      </c>
      <c r="BK196" s="231">
        <f>ROUND(I196*H196,2)</f>
        <v>0</v>
      </c>
      <c r="BL196" s="16" t="s">
        <v>209</v>
      </c>
      <c r="BM196" s="230" t="s">
        <v>2249</v>
      </c>
    </row>
    <row r="197" s="2" customFormat="1">
      <c r="A197" s="37"/>
      <c r="B197" s="38"/>
      <c r="C197" s="39"/>
      <c r="D197" s="254" t="s">
        <v>1355</v>
      </c>
      <c r="E197" s="39"/>
      <c r="F197" s="255" t="s">
        <v>2250</v>
      </c>
      <c r="G197" s="39"/>
      <c r="H197" s="39"/>
      <c r="I197" s="146"/>
      <c r="J197" s="39"/>
      <c r="K197" s="39"/>
      <c r="L197" s="43"/>
      <c r="M197" s="256"/>
      <c r="N197" s="257"/>
      <c r="O197" s="83"/>
      <c r="P197" s="83"/>
      <c r="Q197" s="83"/>
      <c r="R197" s="83"/>
      <c r="S197" s="83"/>
      <c r="T197" s="84"/>
      <c r="U197" s="37"/>
      <c r="V197" s="37"/>
      <c r="W197" s="37"/>
      <c r="X197" s="37"/>
      <c r="Y197" s="37"/>
      <c r="Z197" s="37"/>
      <c r="AA197" s="37"/>
      <c r="AB197" s="37"/>
      <c r="AC197" s="37"/>
      <c r="AD197" s="37"/>
      <c r="AE197" s="37"/>
      <c r="AT197" s="16" t="s">
        <v>1355</v>
      </c>
      <c r="AU197" s="16" t="s">
        <v>80</v>
      </c>
    </row>
    <row r="198" s="2" customFormat="1">
      <c r="A198" s="37"/>
      <c r="B198" s="38"/>
      <c r="C198" s="39"/>
      <c r="D198" s="254" t="s">
        <v>341</v>
      </c>
      <c r="E198" s="39"/>
      <c r="F198" s="255" t="s">
        <v>2251</v>
      </c>
      <c r="G198" s="39"/>
      <c r="H198" s="39"/>
      <c r="I198" s="146"/>
      <c r="J198" s="39"/>
      <c r="K198" s="39"/>
      <c r="L198" s="43"/>
      <c r="M198" s="256"/>
      <c r="N198" s="257"/>
      <c r="O198" s="83"/>
      <c r="P198" s="83"/>
      <c r="Q198" s="83"/>
      <c r="R198" s="83"/>
      <c r="S198" s="83"/>
      <c r="T198" s="84"/>
      <c r="U198" s="37"/>
      <c r="V198" s="37"/>
      <c r="W198" s="37"/>
      <c r="X198" s="37"/>
      <c r="Y198" s="37"/>
      <c r="Z198" s="37"/>
      <c r="AA198" s="37"/>
      <c r="AB198" s="37"/>
      <c r="AC198" s="37"/>
      <c r="AD198" s="37"/>
      <c r="AE198" s="37"/>
      <c r="AT198" s="16" t="s">
        <v>341</v>
      </c>
      <c r="AU198" s="16" t="s">
        <v>80</v>
      </c>
    </row>
    <row r="199" s="13" customFormat="1">
      <c r="A199" s="13"/>
      <c r="B199" s="264"/>
      <c r="C199" s="265"/>
      <c r="D199" s="254" t="s">
        <v>1417</v>
      </c>
      <c r="E199" s="266" t="s">
        <v>19</v>
      </c>
      <c r="F199" s="267" t="s">
        <v>2252</v>
      </c>
      <c r="G199" s="265"/>
      <c r="H199" s="268">
        <v>20</v>
      </c>
      <c r="I199" s="269"/>
      <c r="J199" s="265"/>
      <c r="K199" s="265"/>
      <c r="L199" s="270"/>
      <c r="M199" s="271"/>
      <c r="N199" s="272"/>
      <c r="O199" s="272"/>
      <c r="P199" s="272"/>
      <c r="Q199" s="272"/>
      <c r="R199" s="272"/>
      <c r="S199" s="272"/>
      <c r="T199" s="273"/>
      <c r="U199" s="13"/>
      <c r="V199" s="13"/>
      <c r="W199" s="13"/>
      <c r="X199" s="13"/>
      <c r="Y199" s="13"/>
      <c r="Z199" s="13"/>
      <c r="AA199" s="13"/>
      <c r="AB199" s="13"/>
      <c r="AC199" s="13"/>
      <c r="AD199" s="13"/>
      <c r="AE199" s="13"/>
      <c r="AT199" s="274" t="s">
        <v>1417</v>
      </c>
      <c r="AU199" s="274" t="s">
        <v>80</v>
      </c>
      <c r="AV199" s="13" t="s">
        <v>80</v>
      </c>
      <c r="AW199" s="13" t="s">
        <v>33</v>
      </c>
      <c r="AX199" s="13" t="s">
        <v>78</v>
      </c>
      <c r="AY199" s="274" t="s">
        <v>202</v>
      </c>
    </row>
    <row r="200" s="2" customFormat="1" ht="33" customHeight="1">
      <c r="A200" s="37"/>
      <c r="B200" s="38"/>
      <c r="C200" s="232" t="s">
        <v>415</v>
      </c>
      <c r="D200" s="232" t="s">
        <v>259</v>
      </c>
      <c r="E200" s="233" t="s">
        <v>2004</v>
      </c>
      <c r="F200" s="234" t="s">
        <v>2005</v>
      </c>
      <c r="G200" s="235" t="s">
        <v>333</v>
      </c>
      <c r="H200" s="236">
        <v>4.7999999999999998</v>
      </c>
      <c r="I200" s="237"/>
      <c r="J200" s="238">
        <f>ROUND(I200*H200,2)</f>
        <v>0</v>
      </c>
      <c r="K200" s="234" t="s">
        <v>207</v>
      </c>
      <c r="L200" s="43"/>
      <c r="M200" s="239" t="s">
        <v>19</v>
      </c>
      <c r="N200" s="240" t="s">
        <v>42</v>
      </c>
      <c r="O200" s="83"/>
      <c r="P200" s="228">
        <f>O200*H200</f>
        <v>0</v>
      </c>
      <c r="Q200" s="228">
        <v>0</v>
      </c>
      <c r="R200" s="228">
        <f>Q200*H200</f>
        <v>0</v>
      </c>
      <c r="S200" s="228">
        <v>0</v>
      </c>
      <c r="T200" s="229">
        <f>S200*H200</f>
        <v>0</v>
      </c>
      <c r="U200" s="37"/>
      <c r="V200" s="37"/>
      <c r="W200" s="37"/>
      <c r="X200" s="37"/>
      <c r="Y200" s="37"/>
      <c r="Z200" s="37"/>
      <c r="AA200" s="37"/>
      <c r="AB200" s="37"/>
      <c r="AC200" s="37"/>
      <c r="AD200" s="37"/>
      <c r="AE200" s="37"/>
      <c r="AR200" s="230" t="s">
        <v>209</v>
      </c>
      <c r="AT200" s="230" t="s">
        <v>259</v>
      </c>
      <c r="AU200" s="230" t="s">
        <v>80</v>
      </c>
      <c r="AY200" s="16" t="s">
        <v>202</v>
      </c>
      <c r="BE200" s="231">
        <f>IF(N200="základní",J200,0)</f>
        <v>0</v>
      </c>
      <c r="BF200" s="231">
        <f>IF(N200="snížená",J200,0)</f>
        <v>0</v>
      </c>
      <c r="BG200" s="231">
        <f>IF(N200="zákl. přenesená",J200,0)</f>
        <v>0</v>
      </c>
      <c r="BH200" s="231">
        <f>IF(N200="sníž. přenesená",J200,0)</f>
        <v>0</v>
      </c>
      <c r="BI200" s="231">
        <f>IF(N200="nulová",J200,0)</f>
        <v>0</v>
      </c>
      <c r="BJ200" s="16" t="s">
        <v>78</v>
      </c>
      <c r="BK200" s="231">
        <f>ROUND(I200*H200,2)</f>
        <v>0</v>
      </c>
      <c r="BL200" s="16" t="s">
        <v>209</v>
      </c>
      <c r="BM200" s="230" t="s">
        <v>2253</v>
      </c>
    </row>
    <row r="201" s="2" customFormat="1">
      <c r="A201" s="37"/>
      <c r="B201" s="38"/>
      <c r="C201" s="39"/>
      <c r="D201" s="254" t="s">
        <v>1355</v>
      </c>
      <c r="E201" s="39"/>
      <c r="F201" s="255" t="s">
        <v>2007</v>
      </c>
      <c r="G201" s="39"/>
      <c r="H201" s="39"/>
      <c r="I201" s="146"/>
      <c r="J201" s="39"/>
      <c r="K201" s="39"/>
      <c r="L201" s="43"/>
      <c r="M201" s="256"/>
      <c r="N201" s="257"/>
      <c r="O201" s="83"/>
      <c r="P201" s="83"/>
      <c r="Q201" s="83"/>
      <c r="R201" s="83"/>
      <c r="S201" s="83"/>
      <c r="T201" s="84"/>
      <c r="U201" s="37"/>
      <c r="V201" s="37"/>
      <c r="W201" s="37"/>
      <c r="X201" s="37"/>
      <c r="Y201" s="37"/>
      <c r="Z201" s="37"/>
      <c r="AA201" s="37"/>
      <c r="AB201" s="37"/>
      <c r="AC201" s="37"/>
      <c r="AD201" s="37"/>
      <c r="AE201" s="37"/>
      <c r="AT201" s="16" t="s">
        <v>1355</v>
      </c>
      <c r="AU201" s="16" t="s">
        <v>80</v>
      </c>
    </row>
    <row r="202" s="2" customFormat="1">
      <c r="A202" s="37"/>
      <c r="B202" s="38"/>
      <c r="C202" s="39"/>
      <c r="D202" s="254" t="s">
        <v>341</v>
      </c>
      <c r="E202" s="39"/>
      <c r="F202" s="255" t="s">
        <v>2254</v>
      </c>
      <c r="G202" s="39"/>
      <c r="H202" s="39"/>
      <c r="I202" s="146"/>
      <c r="J202" s="39"/>
      <c r="K202" s="39"/>
      <c r="L202" s="43"/>
      <c r="M202" s="256"/>
      <c r="N202" s="257"/>
      <c r="O202" s="83"/>
      <c r="P202" s="83"/>
      <c r="Q202" s="83"/>
      <c r="R202" s="83"/>
      <c r="S202" s="83"/>
      <c r="T202" s="84"/>
      <c r="U202" s="37"/>
      <c r="V202" s="37"/>
      <c r="W202" s="37"/>
      <c r="X202" s="37"/>
      <c r="Y202" s="37"/>
      <c r="Z202" s="37"/>
      <c r="AA202" s="37"/>
      <c r="AB202" s="37"/>
      <c r="AC202" s="37"/>
      <c r="AD202" s="37"/>
      <c r="AE202" s="37"/>
      <c r="AT202" s="16" t="s">
        <v>341</v>
      </c>
      <c r="AU202" s="16" t="s">
        <v>80</v>
      </c>
    </row>
    <row r="203" s="13" customFormat="1">
      <c r="A203" s="13"/>
      <c r="B203" s="264"/>
      <c r="C203" s="265"/>
      <c r="D203" s="254" t="s">
        <v>1417</v>
      </c>
      <c r="E203" s="266" t="s">
        <v>19</v>
      </c>
      <c r="F203" s="267" t="s">
        <v>2255</v>
      </c>
      <c r="G203" s="265"/>
      <c r="H203" s="268">
        <v>4.7999999999999998</v>
      </c>
      <c r="I203" s="269"/>
      <c r="J203" s="265"/>
      <c r="K203" s="265"/>
      <c r="L203" s="270"/>
      <c r="M203" s="271"/>
      <c r="N203" s="272"/>
      <c r="O203" s="272"/>
      <c r="P203" s="272"/>
      <c r="Q203" s="272"/>
      <c r="R203" s="272"/>
      <c r="S203" s="272"/>
      <c r="T203" s="273"/>
      <c r="U203" s="13"/>
      <c r="V203" s="13"/>
      <c r="W203" s="13"/>
      <c r="X203" s="13"/>
      <c r="Y203" s="13"/>
      <c r="Z203" s="13"/>
      <c r="AA203" s="13"/>
      <c r="AB203" s="13"/>
      <c r="AC203" s="13"/>
      <c r="AD203" s="13"/>
      <c r="AE203" s="13"/>
      <c r="AT203" s="274" t="s">
        <v>1417</v>
      </c>
      <c r="AU203" s="274" t="s">
        <v>80</v>
      </c>
      <c r="AV203" s="13" t="s">
        <v>80</v>
      </c>
      <c r="AW203" s="13" t="s">
        <v>33</v>
      </c>
      <c r="AX203" s="13" t="s">
        <v>78</v>
      </c>
      <c r="AY203" s="274" t="s">
        <v>202</v>
      </c>
    </row>
    <row r="204" s="2" customFormat="1" ht="33" customHeight="1">
      <c r="A204" s="37"/>
      <c r="B204" s="38"/>
      <c r="C204" s="232" t="s">
        <v>419</v>
      </c>
      <c r="D204" s="232" t="s">
        <v>259</v>
      </c>
      <c r="E204" s="233" t="s">
        <v>2256</v>
      </c>
      <c r="F204" s="234" t="s">
        <v>2257</v>
      </c>
      <c r="G204" s="235" t="s">
        <v>333</v>
      </c>
      <c r="H204" s="236">
        <v>7.2699999999999996</v>
      </c>
      <c r="I204" s="237"/>
      <c r="J204" s="238">
        <f>ROUND(I204*H204,2)</f>
        <v>0</v>
      </c>
      <c r="K204" s="234" t="s">
        <v>207</v>
      </c>
      <c r="L204" s="43"/>
      <c r="M204" s="239" t="s">
        <v>19</v>
      </c>
      <c r="N204" s="240" t="s">
        <v>42</v>
      </c>
      <c r="O204" s="83"/>
      <c r="P204" s="228">
        <f>O204*H204</f>
        <v>0</v>
      </c>
      <c r="Q204" s="228">
        <v>0</v>
      </c>
      <c r="R204" s="228">
        <f>Q204*H204</f>
        <v>0</v>
      </c>
      <c r="S204" s="228">
        <v>0</v>
      </c>
      <c r="T204" s="229">
        <f>S204*H204</f>
        <v>0</v>
      </c>
      <c r="U204" s="37"/>
      <c r="V204" s="37"/>
      <c r="W204" s="37"/>
      <c r="X204" s="37"/>
      <c r="Y204" s="37"/>
      <c r="Z204" s="37"/>
      <c r="AA204" s="37"/>
      <c r="AB204" s="37"/>
      <c r="AC204" s="37"/>
      <c r="AD204" s="37"/>
      <c r="AE204" s="37"/>
      <c r="AR204" s="230" t="s">
        <v>209</v>
      </c>
      <c r="AT204" s="230" t="s">
        <v>259</v>
      </c>
      <c r="AU204" s="230" t="s">
        <v>80</v>
      </c>
      <c r="AY204" s="16" t="s">
        <v>202</v>
      </c>
      <c r="BE204" s="231">
        <f>IF(N204="základní",J204,0)</f>
        <v>0</v>
      </c>
      <c r="BF204" s="231">
        <f>IF(N204="snížená",J204,0)</f>
        <v>0</v>
      </c>
      <c r="BG204" s="231">
        <f>IF(N204="zákl. přenesená",J204,0)</f>
        <v>0</v>
      </c>
      <c r="BH204" s="231">
        <f>IF(N204="sníž. přenesená",J204,0)</f>
        <v>0</v>
      </c>
      <c r="BI204" s="231">
        <f>IF(N204="nulová",J204,0)</f>
        <v>0</v>
      </c>
      <c r="BJ204" s="16" t="s">
        <v>78</v>
      </c>
      <c r="BK204" s="231">
        <f>ROUND(I204*H204,2)</f>
        <v>0</v>
      </c>
      <c r="BL204" s="16" t="s">
        <v>209</v>
      </c>
      <c r="BM204" s="230" t="s">
        <v>2258</v>
      </c>
    </row>
    <row r="205" s="2" customFormat="1">
      <c r="A205" s="37"/>
      <c r="B205" s="38"/>
      <c r="C205" s="39"/>
      <c r="D205" s="254" t="s">
        <v>1355</v>
      </c>
      <c r="E205" s="39"/>
      <c r="F205" s="255" t="s">
        <v>2075</v>
      </c>
      <c r="G205" s="39"/>
      <c r="H205" s="39"/>
      <c r="I205" s="146"/>
      <c r="J205" s="39"/>
      <c r="K205" s="39"/>
      <c r="L205" s="43"/>
      <c r="M205" s="256"/>
      <c r="N205" s="257"/>
      <c r="O205" s="83"/>
      <c r="P205" s="83"/>
      <c r="Q205" s="83"/>
      <c r="R205" s="83"/>
      <c r="S205" s="83"/>
      <c r="T205" s="84"/>
      <c r="U205" s="37"/>
      <c r="V205" s="37"/>
      <c r="W205" s="37"/>
      <c r="X205" s="37"/>
      <c r="Y205" s="37"/>
      <c r="Z205" s="37"/>
      <c r="AA205" s="37"/>
      <c r="AB205" s="37"/>
      <c r="AC205" s="37"/>
      <c r="AD205" s="37"/>
      <c r="AE205" s="37"/>
      <c r="AT205" s="16" t="s">
        <v>1355</v>
      </c>
      <c r="AU205" s="16" t="s">
        <v>80</v>
      </c>
    </row>
    <row r="206" s="2" customFormat="1">
      <c r="A206" s="37"/>
      <c r="B206" s="38"/>
      <c r="C206" s="39"/>
      <c r="D206" s="254" t="s">
        <v>341</v>
      </c>
      <c r="E206" s="39"/>
      <c r="F206" s="255" t="s">
        <v>2254</v>
      </c>
      <c r="G206" s="39"/>
      <c r="H206" s="39"/>
      <c r="I206" s="146"/>
      <c r="J206" s="39"/>
      <c r="K206" s="39"/>
      <c r="L206" s="43"/>
      <c r="M206" s="256"/>
      <c r="N206" s="257"/>
      <c r="O206" s="83"/>
      <c r="P206" s="83"/>
      <c r="Q206" s="83"/>
      <c r="R206" s="83"/>
      <c r="S206" s="83"/>
      <c r="T206" s="84"/>
      <c r="U206" s="37"/>
      <c r="V206" s="37"/>
      <c r="W206" s="37"/>
      <c r="X206" s="37"/>
      <c r="Y206" s="37"/>
      <c r="Z206" s="37"/>
      <c r="AA206" s="37"/>
      <c r="AB206" s="37"/>
      <c r="AC206" s="37"/>
      <c r="AD206" s="37"/>
      <c r="AE206" s="37"/>
      <c r="AT206" s="16" t="s">
        <v>341</v>
      </c>
      <c r="AU206" s="16" t="s">
        <v>80</v>
      </c>
    </row>
    <row r="207" s="13" customFormat="1">
      <c r="A207" s="13"/>
      <c r="B207" s="264"/>
      <c r="C207" s="265"/>
      <c r="D207" s="254" t="s">
        <v>1417</v>
      </c>
      <c r="E207" s="266" t="s">
        <v>19</v>
      </c>
      <c r="F207" s="267" t="s">
        <v>2259</v>
      </c>
      <c r="G207" s="265"/>
      <c r="H207" s="268">
        <v>7.2699999999999996</v>
      </c>
      <c r="I207" s="269"/>
      <c r="J207" s="265"/>
      <c r="K207" s="265"/>
      <c r="L207" s="270"/>
      <c r="M207" s="271"/>
      <c r="N207" s="272"/>
      <c r="O207" s="272"/>
      <c r="P207" s="272"/>
      <c r="Q207" s="272"/>
      <c r="R207" s="272"/>
      <c r="S207" s="272"/>
      <c r="T207" s="273"/>
      <c r="U207" s="13"/>
      <c r="V207" s="13"/>
      <c r="W207" s="13"/>
      <c r="X207" s="13"/>
      <c r="Y207" s="13"/>
      <c r="Z207" s="13"/>
      <c r="AA207" s="13"/>
      <c r="AB207" s="13"/>
      <c r="AC207" s="13"/>
      <c r="AD207" s="13"/>
      <c r="AE207" s="13"/>
      <c r="AT207" s="274" t="s">
        <v>1417</v>
      </c>
      <c r="AU207" s="274" t="s">
        <v>80</v>
      </c>
      <c r="AV207" s="13" t="s">
        <v>80</v>
      </c>
      <c r="AW207" s="13" t="s">
        <v>33</v>
      </c>
      <c r="AX207" s="13" t="s">
        <v>78</v>
      </c>
      <c r="AY207" s="274" t="s">
        <v>202</v>
      </c>
    </row>
    <row r="208" s="11" customFormat="1" ht="20.88" customHeight="1">
      <c r="A208" s="11"/>
      <c r="B208" s="204"/>
      <c r="C208" s="205"/>
      <c r="D208" s="206" t="s">
        <v>70</v>
      </c>
      <c r="E208" s="252" t="s">
        <v>2076</v>
      </c>
      <c r="F208" s="252" t="s">
        <v>2077</v>
      </c>
      <c r="G208" s="205"/>
      <c r="H208" s="205"/>
      <c r="I208" s="208"/>
      <c r="J208" s="253">
        <f>BK208</f>
        <v>0</v>
      </c>
      <c r="K208" s="205"/>
      <c r="L208" s="210"/>
      <c r="M208" s="211"/>
      <c r="N208" s="212"/>
      <c r="O208" s="212"/>
      <c r="P208" s="213">
        <f>SUM(P209:P236)</f>
        <v>0</v>
      </c>
      <c r="Q208" s="212"/>
      <c r="R208" s="213">
        <f>SUM(R209:R236)</f>
        <v>0</v>
      </c>
      <c r="S208" s="212"/>
      <c r="T208" s="214">
        <f>SUM(T209:T236)</f>
        <v>0</v>
      </c>
      <c r="U208" s="11"/>
      <c r="V208" s="11"/>
      <c r="W208" s="11"/>
      <c r="X208" s="11"/>
      <c r="Y208" s="11"/>
      <c r="Z208" s="11"/>
      <c r="AA208" s="11"/>
      <c r="AB208" s="11"/>
      <c r="AC208" s="11"/>
      <c r="AD208" s="11"/>
      <c r="AE208" s="11"/>
      <c r="AR208" s="215" t="s">
        <v>209</v>
      </c>
      <c r="AT208" s="216" t="s">
        <v>70</v>
      </c>
      <c r="AU208" s="216" t="s">
        <v>80</v>
      </c>
      <c r="AY208" s="215" t="s">
        <v>202</v>
      </c>
      <c r="BK208" s="217">
        <f>SUM(BK209:BK236)</f>
        <v>0</v>
      </c>
    </row>
    <row r="209" s="2" customFormat="1" ht="100.5" customHeight="1">
      <c r="A209" s="37"/>
      <c r="B209" s="38"/>
      <c r="C209" s="232" t="s">
        <v>424</v>
      </c>
      <c r="D209" s="232" t="s">
        <v>259</v>
      </c>
      <c r="E209" s="233" t="s">
        <v>1352</v>
      </c>
      <c r="F209" s="234" t="s">
        <v>1353</v>
      </c>
      <c r="G209" s="235" t="s">
        <v>333</v>
      </c>
      <c r="H209" s="236">
        <v>2.4700000000000002</v>
      </c>
      <c r="I209" s="237"/>
      <c r="J209" s="238">
        <f>ROUND(I209*H209,2)</f>
        <v>0</v>
      </c>
      <c r="K209" s="234" t="s">
        <v>207</v>
      </c>
      <c r="L209" s="43"/>
      <c r="M209" s="239" t="s">
        <v>19</v>
      </c>
      <c r="N209" s="240" t="s">
        <v>42</v>
      </c>
      <c r="O209" s="83"/>
      <c r="P209" s="228">
        <f>O209*H209</f>
        <v>0</v>
      </c>
      <c r="Q209" s="228">
        <v>0</v>
      </c>
      <c r="R209" s="228">
        <f>Q209*H209</f>
        <v>0</v>
      </c>
      <c r="S209" s="228">
        <v>0</v>
      </c>
      <c r="T209" s="229">
        <f>S209*H209</f>
        <v>0</v>
      </c>
      <c r="U209" s="37"/>
      <c r="V209" s="37"/>
      <c r="W209" s="37"/>
      <c r="X209" s="37"/>
      <c r="Y209" s="37"/>
      <c r="Z209" s="37"/>
      <c r="AA209" s="37"/>
      <c r="AB209" s="37"/>
      <c r="AC209" s="37"/>
      <c r="AD209" s="37"/>
      <c r="AE209" s="37"/>
      <c r="AR209" s="230" t="s">
        <v>355</v>
      </c>
      <c r="AT209" s="230" t="s">
        <v>259</v>
      </c>
      <c r="AU209" s="230" t="s">
        <v>93</v>
      </c>
      <c r="AY209" s="16" t="s">
        <v>202</v>
      </c>
      <c r="BE209" s="231">
        <f>IF(N209="základní",J209,0)</f>
        <v>0</v>
      </c>
      <c r="BF209" s="231">
        <f>IF(N209="snížená",J209,0)</f>
        <v>0</v>
      </c>
      <c r="BG209" s="231">
        <f>IF(N209="zákl. přenesená",J209,0)</f>
        <v>0</v>
      </c>
      <c r="BH209" s="231">
        <f>IF(N209="sníž. přenesená",J209,0)</f>
        <v>0</v>
      </c>
      <c r="BI209" s="231">
        <f>IF(N209="nulová",J209,0)</f>
        <v>0</v>
      </c>
      <c r="BJ209" s="16" t="s">
        <v>78</v>
      </c>
      <c r="BK209" s="231">
        <f>ROUND(I209*H209,2)</f>
        <v>0</v>
      </c>
      <c r="BL209" s="16" t="s">
        <v>355</v>
      </c>
      <c r="BM209" s="230" t="s">
        <v>2260</v>
      </c>
    </row>
    <row r="210" s="2" customFormat="1">
      <c r="A210" s="37"/>
      <c r="B210" s="38"/>
      <c r="C210" s="39"/>
      <c r="D210" s="254" t="s">
        <v>1355</v>
      </c>
      <c r="E210" s="39"/>
      <c r="F210" s="255" t="s">
        <v>2084</v>
      </c>
      <c r="G210" s="39"/>
      <c r="H210" s="39"/>
      <c r="I210" s="146"/>
      <c r="J210" s="39"/>
      <c r="K210" s="39"/>
      <c r="L210" s="43"/>
      <c r="M210" s="256"/>
      <c r="N210" s="257"/>
      <c r="O210" s="83"/>
      <c r="P210" s="83"/>
      <c r="Q210" s="83"/>
      <c r="R210" s="83"/>
      <c r="S210" s="83"/>
      <c r="T210" s="84"/>
      <c r="U210" s="37"/>
      <c r="V210" s="37"/>
      <c r="W210" s="37"/>
      <c r="X210" s="37"/>
      <c r="Y210" s="37"/>
      <c r="Z210" s="37"/>
      <c r="AA210" s="37"/>
      <c r="AB210" s="37"/>
      <c r="AC210" s="37"/>
      <c r="AD210" s="37"/>
      <c r="AE210" s="37"/>
      <c r="AT210" s="16" t="s">
        <v>1355</v>
      </c>
      <c r="AU210" s="16" t="s">
        <v>93</v>
      </c>
    </row>
    <row r="211" s="2" customFormat="1">
      <c r="A211" s="37"/>
      <c r="B211" s="38"/>
      <c r="C211" s="39"/>
      <c r="D211" s="254" t="s">
        <v>341</v>
      </c>
      <c r="E211" s="39"/>
      <c r="F211" s="255" t="s">
        <v>2261</v>
      </c>
      <c r="G211" s="39"/>
      <c r="H211" s="39"/>
      <c r="I211" s="146"/>
      <c r="J211" s="39"/>
      <c r="K211" s="39"/>
      <c r="L211" s="43"/>
      <c r="M211" s="256"/>
      <c r="N211" s="257"/>
      <c r="O211" s="83"/>
      <c r="P211" s="83"/>
      <c r="Q211" s="83"/>
      <c r="R211" s="83"/>
      <c r="S211" s="83"/>
      <c r="T211" s="84"/>
      <c r="U211" s="37"/>
      <c r="V211" s="37"/>
      <c r="W211" s="37"/>
      <c r="X211" s="37"/>
      <c r="Y211" s="37"/>
      <c r="Z211" s="37"/>
      <c r="AA211" s="37"/>
      <c r="AB211" s="37"/>
      <c r="AC211" s="37"/>
      <c r="AD211" s="37"/>
      <c r="AE211" s="37"/>
      <c r="AT211" s="16" t="s">
        <v>341</v>
      </c>
      <c r="AU211" s="16" t="s">
        <v>93</v>
      </c>
    </row>
    <row r="212" s="13" customFormat="1">
      <c r="A212" s="13"/>
      <c r="B212" s="264"/>
      <c r="C212" s="265"/>
      <c r="D212" s="254" t="s">
        <v>1417</v>
      </c>
      <c r="E212" s="266" t="s">
        <v>19</v>
      </c>
      <c r="F212" s="267" t="s">
        <v>2262</v>
      </c>
      <c r="G212" s="265"/>
      <c r="H212" s="268">
        <v>2.4700000000000002</v>
      </c>
      <c r="I212" s="269"/>
      <c r="J212" s="265"/>
      <c r="K212" s="265"/>
      <c r="L212" s="270"/>
      <c r="M212" s="271"/>
      <c r="N212" s="272"/>
      <c r="O212" s="272"/>
      <c r="P212" s="272"/>
      <c r="Q212" s="272"/>
      <c r="R212" s="272"/>
      <c r="S212" s="272"/>
      <c r="T212" s="273"/>
      <c r="U212" s="13"/>
      <c r="V212" s="13"/>
      <c r="W212" s="13"/>
      <c r="X212" s="13"/>
      <c r="Y212" s="13"/>
      <c r="Z212" s="13"/>
      <c r="AA212" s="13"/>
      <c r="AB212" s="13"/>
      <c r="AC212" s="13"/>
      <c r="AD212" s="13"/>
      <c r="AE212" s="13"/>
      <c r="AT212" s="274" t="s">
        <v>1417</v>
      </c>
      <c r="AU212" s="274" t="s">
        <v>93</v>
      </c>
      <c r="AV212" s="13" t="s">
        <v>80</v>
      </c>
      <c r="AW212" s="13" t="s">
        <v>33</v>
      </c>
      <c r="AX212" s="13" t="s">
        <v>78</v>
      </c>
      <c r="AY212" s="274" t="s">
        <v>202</v>
      </c>
    </row>
    <row r="213" s="2" customFormat="1" ht="100.5" customHeight="1">
      <c r="A213" s="37"/>
      <c r="B213" s="38"/>
      <c r="C213" s="232" t="s">
        <v>428</v>
      </c>
      <c r="D213" s="232" t="s">
        <v>259</v>
      </c>
      <c r="E213" s="233" t="s">
        <v>2081</v>
      </c>
      <c r="F213" s="234" t="s">
        <v>2082</v>
      </c>
      <c r="G213" s="235" t="s">
        <v>333</v>
      </c>
      <c r="H213" s="236">
        <v>71.939999999999998</v>
      </c>
      <c r="I213" s="237"/>
      <c r="J213" s="238">
        <f>ROUND(I213*H213,2)</f>
        <v>0</v>
      </c>
      <c r="K213" s="234" t="s">
        <v>207</v>
      </c>
      <c r="L213" s="43"/>
      <c r="M213" s="239" t="s">
        <v>19</v>
      </c>
      <c r="N213" s="240" t="s">
        <v>42</v>
      </c>
      <c r="O213" s="83"/>
      <c r="P213" s="228">
        <f>O213*H213</f>
        <v>0</v>
      </c>
      <c r="Q213" s="228">
        <v>0</v>
      </c>
      <c r="R213" s="228">
        <f>Q213*H213</f>
        <v>0</v>
      </c>
      <c r="S213" s="228">
        <v>0</v>
      </c>
      <c r="T213" s="229">
        <f>S213*H213</f>
        <v>0</v>
      </c>
      <c r="U213" s="37"/>
      <c r="V213" s="37"/>
      <c r="W213" s="37"/>
      <c r="X213" s="37"/>
      <c r="Y213" s="37"/>
      <c r="Z213" s="37"/>
      <c r="AA213" s="37"/>
      <c r="AB213" s="37"/>
      <c r="AC213" s="37"/>
      <c r="AD213" s="37"/>
      <c r="AE213" s="37"/>
      <c r="AR213" s="230" t="s">
        <v>355</v>
      </c>
      <c r="AT213" s="230" t="s">
        <v>259</v>
      </c>
      <c r="AU213" s="230" t="s">
        <v>93</v>
      </c>
      <c r="AY213" s="16" t="s">
        <v>202</v>
      </c>
      <c r="BE213" s="231">
        <f>IF(N213="základní",J213,0)</f>
        <v>0</v>
      </c>
      <c r="BF213" s="231">
        <f>IF(N213="snížená",J213,0)</f>
        <v>0</v>
      </c>
      <c r="BG213" s="231">
        <f>IF(N213="zákl. přenesená",J213,0)</f>
        <v>0</v>
      </c>
      <c r="BH213" s="231">
        <f>IF(N213="sníž. přenesená",J213,0)</f>
        <v>0</v>
      </c>
      <c r="BI213" s="231">
        <f>IF(N213="nulová",J213,0)</f>
        <v>0</v>
      </c>
      <c r="BJ213" s="16" t="s">
        <v>78</v>
      </c>
      <c r="BK213" s="231">
        <f>ROUND(I213*H213,2)</f>
        <v>0</v>
      </c>
      <c r="BL213" s="16" t="s">
        <v>355</v>
      </c>
      <c r="BM213" s="230" t="s">
        <v>2263</v>
      </c>
    </row>
    <row r="214" s="2" customFormat="1">
      <c r="A214" s="37"/>
      <c r="B214" s="38"/>
      <c r="C214" s="39"/>
      <c r="D214" s="254" t="s">
        <v>1355</v>
      </c>
      <c r="E214" s="39"/>
      <c r="F214" s="255" t="s">
        <v>2084</v>
      </c>
      <c r="G214" s="39"/>
      <c r="H214" s="39"/>
      <c r="I214" s="146"/>
      <c r="J214" s="39"/>
      <c r="K214" s="39"/>
      <c r="L214" s="43"/>
      <c r="M214" s="256"/>
      <c r="N214" s="257"/>
      <c r="O214" s="83"/>
      <c r="P214" s="83"/>
      <c r="Q214" s="83"/>
      <c r="R214" s="83"/>
      <c r="S214" s="83"/>
      <c r="T214" s="84"/>
      <c r="U214" s="37"/>
      <c r="V214" s="37"/>
      <c r="W214" s="37"/>
      <c r="X214" s="37"/>
      <c r="Y214" s="37"/>
      <c r="Z214" s="37"/>
      <c r="AA214" s="37"/>
      <c r="AB214" s="37"/>
      <c r="AC214" s="37"/>
      <c r="AD214" s="37"/>
      <c r="AE214" s="37"/>
      <c r="AT214" s="16" t="s">
        <v>1355</v>
      </c>
      <c r="AU214" s="16" t="s">
        <v>93</v>
      </c>
    </row>
    <row r="215" s="2" customFormat="1">
      <c r="A215" s="37"/>
      <c r="B215" s="38"/>
      <c r="C215" s="39"/>
      <c r="D215" s="254" t="s">
        <v>341</v>
      </c>
      <c r="E215" s="39"/>
      <c r="F215" s="255" t="s">
        <v>2264</v>
      </c>
      <c r="G215" s="39"/>
      <c r="H215" s="39"/>
      <c r="I215" s="146"/>
      <c r="J215" s="39"/>
      <c r="K215" s="39"/>
      <c r="L215" s="43"/>
      <c r="M215" s="256"/>
      <c r="N215" s="257"/>
      <c r="O215" s="83"/>
      <c r="P215" s="83"/>
      <c r="Q215" s="83"/>
      <c r="R215" s="83"/>
      <c r="S215" s="83"/>
      <c r="T215" s="84"/>
      <c r="U215" s="37"/>
      <c r="V215" s="37"/>
      <c r="W215" s="37"/>
      <c r="X215" s="37"/>
      <c r="Y215" s="37"/>
      <c r="Z215" s="37"/>
      <c r="AA215" s="37"/>
      <c r="AB215" s="37"/>
      <c r="AC215" s="37"/>
      <c r="AD215" s="37"/>
      <c r="AE215" s="37"/>
      <c r="AT215" s="16" t="s">
        <v>341</v>
      </c>
      <c r="AU215" s="16" t="s">
        <v>93</v>
      </c>
    </row>
    <row r="216" s="13" customFormat="1">
      <c r="A216" s="13"/>
      <c r="B216" s="264"/>
      <c r="C216" s="265"/>
      <c r="D216" s="254" t="s">
        <v>1417</v>
      </c>
      <c r="E216" s="266" t="s">
        <v>19</v>
      </c>
      <c r="F216" s="267" t="s">
        <v>2265</v>
      </c>
      <c r="G216" s="265"/>
      <c r="H216" s="268">
        <v>71.939999999999998</v>
      </c>
      <c r="I216" s="269"/>
      <c r="J216" s="265"/>
      <c r="K216" s="265"/>
      <c r="L216" s="270"/>
      <c r="M216" s="271"/>
      <c r="N216" s="272"/>
      <c r="O216" s="272"/>
      <c r="P216" s="272"/>
      <c r="Q216" s="272"/>
      <c r="R216" s="272"/>
      <c r="S216" s="272"/>
      <c r="T216" s="273"/>
      <c r="U216" s="13"/>
      <c r="V216" s="13"/>
      <c r="W216" s="13"/>
      <c r="X216" s="13"/>
      <c r="Y216" s="13"/>
      <c r="Z216" s="13"/>
      <c r="AA216" s="13"/>
      <c r="AB216" s="13"/>
      <c r="AC216" s="13"/>
      <c r="AD216" s="13"/>
      <c r="AE216" s="13"/>
      <c r="AT216" s="274" t="s">
        <v>1417</v>
      </c>
      <c r="AU216" s="274" t="s">
        <v>93</v>
      </c>
      <c r="AV216" s="13" t="s">
        <v>80</v>
      </c>
      <c r="AW216" s="13" t="s">
        <v>33</v>
      </c>
      <c r="AX216" s="13" t="s">
        <v>78</v>
      </c>
      <c r="AY216" s="274" t="s">
        <v>202</v>
      </c>
    </row>
    <row r="217" s="2" customFormat="1" ht="100.5" customHeight="1">
      <c r="A217" s="37"/>
      <c r="B217" s="38"/>
      <c r="C217" s="232" t="s">
        <v>432</v>
      </c>
      <c r="D217" s="232" t="s">
        <v>259</v>
      </c>
      <c r="E217" s="233" t="s">
        <v>2089</v>
      </c>
      <c r="F217" s="234" t="s">
        <v>2090</v>
      </c>
      <c r="G217" s="235" t="s">
        <v>333</v>
      </c>
      <c r="H217" s="236">
        <v>72.031999999999996</v>
      </c>
      <c r="I217" s="237"/>
      <c r="J217" s="238">
        <f>ROUND(I217*H217,2)</f>
        <v>0</v>
      </c>
      <c r="K217" s="234" t="s">
        <v>207</v>
      </c>
      <c r="L217" s="43"/>
      <c r="M217" s="239" t="s">
        <v>19</v>
      </c>
      <c r="N217" s="240" t="s">
        <v>42</v>
      </c>
      <c r="O217" s="83"/>
      <c r="P217" s="228">
        <f>O217*H217</f>
        <v>0</v>
      </c>
      <c r="Q217" s="228">
        <v>0</v>
      </c>
      <c r="R217" s="228">
        <f>Q217*H217</f>
        <v>0</v>
      </c>
      <c r="S217" s="228">
        <v>0</v>
      </c>
      <c r="T217" s="229">
        <f>S217*H217</f>
        <v>0</v>
      </c>
      <c r="U217" s="37"/>
      <c r="V217" s="37"/>
      <c r="W217" s="37"/>
      <c r="X217" s="37"/>
      <c r="Y217" s="37"/>
      <c r="Z217" s="37"/>
      <c r="AA217" s="37"/>
      <c r="AB217" s="37"/>
      <c r="AC217" s="37"/>
      <c r="AD217" s="37"/>
      <c r="AE217" s="37"/>
      <c r="AR217" s="230" t="s">
        <v>355</v>
      </c>
      <c r="AT217" s="230" t="s">
        <v>259</v>
      </c>
      <c r="AU217" s="230" t="s">
        <v>93</v>
      </c>
      <c r="AY217" s="16" t="s">
        <v>202</v>
      </c>
      <c r="BE217" s="231">
        <f>IF(N217="základní",J217,0)</f>
        <v>0</v>
      </c>
      <c r="BF217" s="231">
        <f>IF(N217="snížená",J217,0)</f>
        <v>0</v>
      </c>
      <c r="BG217" s="231">
        <f>IF(N217="zákl. přenesená",J217,0)</f>
        <v>0</v>
      </c>
      <c r="BH217" s="231">
        <f>IF(N217="sníž. přenesená",J217,0)</f>
        <v>0</v>
      </c>
      <c r="BI217" s="231">
        <f>IF(N217="nulová",J217,0)</f>
        <v>0</v>
      </c>
      <c r="BJ217" s="16" t="s">
        <v>78</v>
      </c>
      <c r="BK217" s="231">
        <f>ROUND(I217*H217,2)</f>
        <v>0</v>
      </c>
      <c r="BL217" s="16" t="s">
        <v>355</v>
      </c>
      <c r="BM217" s="230" t="s">
        <v>2266</v>
      </c>
    </row>
    <row r="218" s="2" customFormat="1">
      <c r="A218" s="37"/>
      <c r="B218" s="38"/>
      <c r="C218" s="39"/>
      <c r="D218" s="254" t="s">
        <v>1355</v>
      </c>
      <c r="E218" s="39"/>
      <c r="F218" s="255" t="s">
        <v>2084</v>
      </c>
      <c r="G218" s="39"/>
      <c r="H218" s="39"/>
      <c r="I218" s="146"/>
      <c r="J218" s="39"/>
      <c r="K218" s="39"/>
      <c r="L218" s="43"/>
      <c r="M218" s="256"/>
      <c r="N218" s="257"/>
      <c r="O218" s="83"/>
      <c r="P218" s="83"/>
      <c r="Q218" s="83"/>
      <c r="R218" s="83"/>
      <c r="S218" s="83"/>
      <c r="T218" s="84"/>
      <c r="U218" s="37"/>
      <c r="V218" s="37"/>
      <c r="W218" s="37"/>
      <c r="X218" s="37"/>
      <c r="Y218" s="37"/>
      <c r="Z218" s="37"/>
      <c r="AA218" s="37"/>
      <c r="AB218" s="37"/>
      <c r="AC218" s="37"/>
      <c r="AD218" s="37"/>
      <c r="AE218" s="37"/>
      <c r="AT218" s="16" t="s">
        <v>1355</v>
      </c>
      <c r="AU218" s="16" t="s">
        <v>93</v>
      </c>
    </row>
    <row r="219" s="2" customFormat="1">
      <c r="A219" s="37"/>
      <c r="B219" s="38"/>
      <c r="C219" s="39"/>
      <c r="D219" s="254" t="s">
        <v>341</v>
      </c>
      <c r="E219" s="39"/>
      <c r="F219" s="255" t="s">
        <v>2267</v>
      </c>
      <c r="G219" s="39"/>
      <c r="H219" s="39"/>
      <c r="I219" s="146"/>
      <c r="J219" s="39"/>
      <c r="K219" s="39"/>
      <c r="L219" s="43"/>
      <c r="M219" s="256"/>
      <c r="N219" s="257"/>
      <c r="O219" s="83"/>
      <c r="P219" s="83"/>
      <c r="Q219" s="83"/>
      <c r="R219" s="83"/>
      <c r="S219" s="83"/>
      <c r="T219" s="84"/>
      <c r="U219" s="37"/>
      <c r="V219" s="37"/>
      <c r="W219" s="37"/>
      <c r="X219" s="37"/>
      <c r="Y219" s="37"/>
      <c r="Z219" s="37"/>
      <c r="AA219" s="37"/>
      <c r="AB219" s="37"/>
      <c r="AC219" s="37"/>
      <c r="AD219" s="37"/>
      <c r="AE219" s="37"/>
      <c r="AT219" s="16" t="s">
        <v>341</v>
      </c>
      <c r="AU219" s="16" t="s">
        <v>93</v>
      </c>
    </row>
    <row r="220" s="13" customFormat="1">
      <c r="A220" s="13"/>
      <c r="B220" s="264"/>
      <c r="C220" s="265"/>
      <c r="D220" s="254" t="s">
        <v>1417</v>
      </c>
      <c r="E220" s="266" t="s">
        <v>19</v>
      </c>
      <c r="F220" s="267" t="s">
        <v>2268</v>
      </c>
      <c r="G220" s="265"/>
      <c r="H220" s="268">
        <v>72.031999999999996</v>
      </c>
      <c r="I220" s="269"/>
      <c r="J220" s="265"/>
      <c r="K220" s="265"/>
      <c r="L220" s="270"/>
      <c r="M220" s="271"/>
      <c r="N220" s="272"/>
      <c r="O220" s="272"/>
      <c r="P220" s="272"/>
      <c r="Q220" s="272"/>
      <c r="R220" s="272"/>
      <c r="S220" s="272"/>
      <c r="T220" s="273"/>
      <c r="U220" s="13"/>
      <c r="V220" s="13"/>
      <c r="W220" s="13"/>
      <c r="X220" s="13"/>
      <c r="Y220" s="13"/>
      <c r="Z220" s="13"/>
      <c r="AA220" s="13"/>
      <c r="AB220" s="13"/>
      <c r="AC220" s="13"/>
      <c r="AD220" s="13"/>
      <c r="AE220" s="13"/>
      <c r="AT220" s="274" t="s">
        <v>1417</v>
      </c>
      <c r="AU220" s="274" t="s">
        <v>93</v>
      </c>
      <c r="AV220" s="13" t="s">
        <v>80</v>
      </c>
      <c r="AW220" s="13" t="s">
        <v>33</v>
      </c>
      <c r="AX220" s="13" t="s">
        <v>78</v>
      </c>
      <c r="AY220" s="274" t="s">
        <v>202</v>
      </c>
    </row>
    <row r="221" s="2" customFormat="1" ht="100.5" customHeight="1">
      <c r="A221" s="37"/>
      <c r="B221" s="38"/>
      <c r="C221" s="232" t="s">
        <v>436</v>
      </c>
      <c r="D221" s="232" t="s">
        <v>259</v>
      </c>
      <c r="E221" s="233" t="s">
        <v>2094</v>
      </c>
      <c r="F221" s="234" t="s">
        <v>2095</v>
      </c>
      <c r="G221" s="235" t="s">
        <v>333</v>
      </c>
      <c r="H221" s="236">
        <v>1.02</v>
      </c>
      <c r="I221" s="237"/>
      <c r="J221" s="238">
        <f>ROUND(I221*H221,2)</f>
        <v>0</v>
      </c>
      <c r="K221" s="234" t="s">
        <v>207</v>
      </c>
      <c r="L221" s="43"/>
      <c r="M221" s="239" t="s">
        <v>19</v>
      </c>
      <c r="N221" s="240" t="s">
        <v>42</v>
      </c>
      <c r="O221" s="83"/>
      <c r="P221" s="228">
        <f>O221*H221</f>
        <v>0</v>
      </c>
      <c r="Q221" s="228">
        <v>0</v>
      </c>
      <c r="R221" s="228">
        <f>Q221*H221</f>
        <v>0</v>
      </c>
      <c r="S221" s="228">
        <v>0</v>
      </c>
      <c r="T221" s="229">
        <f>S221*H221</f>
        <v>0</v>
      </c>
      <c r="U221" s="37"/>
      <c r="V221" s="37"/>
      <c r="W221" s="37"/>
      <c r="X221" s="37"/>
      <c r="Y221" s="37"/>
      <c r="Z221" s="37"/>
      <c r="AA221" s="37"/>
      <c r="AB221" s="37"/>
      <c r="AC221" s="37"/>
      <c r="AD221" s="37"/>
      <c r="AE221" s="37"/>
      <c r="AR221" s="230" t="s">
        <v>355</v>
      </c>
      <c r="AT221" s="230" t="s">
        <v>259</v>
      </c>
      <c r="AU221" s="230" t="s">
        <v>93</v>
      </c>
      <c r="AY221" s="16" t="s">
        <v>202</v>
      </c>
      <c r="BE221" s="231">
        <f>IF(N221="základní",J221,0)</f>
        <v>0</v>
      </c>
      <c r="BF221" s="231">
        <f>IF(N221="snížená",J221,0)</f>
        <v>0</v>
      </c>
      <c r="BG221" s="231">
        <f>IF(N221="zákl. přenesená",J221,0)</f>
        <v>0</v>
      </c>
      <c r="BH221" s="231">
        <f>IF(N221="sníž. přenesená",J221,0)</f>
        <v>0</v>
      </c>
      <c r="BI221" s="231">
        <f>IF(N221="nulová",J221,0)</f>
        <v>0</v>
      </c>
      <c r="BJ221" s="16" t="s">
        <v>78</v>
      </c>
      <c r="BK221" s="231">
        <f>ROUND(I221*H221,2)</f>
        <v>0</v>
      </c>
      <c r="BL221" s="16" t="s">
        <v>355</v>
      </c>
      <c r="BM221" s="230" t="s">
        <v>2269</v>
      </c>
    </row>
    <row r="222" s="2" customFormat="1">
      <c r="A222" s="37"/>
      <c r="B222" s="38"/>
      <c r="C222" s="39"/>
      <c r="D222" s="254" t="s">
        <v>1355</v>
      </c>
      <c r="E222" s="39"/>
      <c r="F222" s="255" t="s">
        <v>2084</v>
      </c>
      <c r="G222" s="39"/>
      <c r="H222" s="39"/>
      <c r="I222" s="146"/>
      <c r="J222" s="39"/>
      <c r="K222" s="39"/>
      <c r="L222" s="43"/>
      <c r="M222" s="256"/>
      <c r="N222" s="257"/>
      <c r="O222" s="83"/>
      <c r="P222" s="83"/>
      <c r="Q222" s="83"/>
      <c r="R222" s="83"/>
      <c r="S222" s="83"/>
      <c r="T222" s="84"/>
      <c r="U222" s="37"/>
      <c r="V222" s="37"/>
      <c r="W222" s="37"/>
      <c r="X222" s="37"/>
      <c r="Y222" s="37"/>
      <c r="Z222" s="37"/>
      <c r="AA222" s="37"/>
      <c r="AB222" s="37"/>
      <c r="AC222" s="37"/>
      <c r="AD222" s="37"/>
      <c r="AE222" s="37"/>
      <c r="AT222" s="16" t="s">
        <v>1355</v>
      </c>
      <c r="AU222" s="16" t="s">
        <v>93</v>
      </c>
    </row>
    <row r="223" s="2" customFormat="1">
      <c r="A223" s="37"/>
      <c r="B223" s="38"/>
      <c r="C223" s="39"/>
      <c r="D223" s="254" t="s">
        <v>341</v>
      </c>
      <c r="E223" s="39"/>
      <c r="F223" s="255" t="s">
        <v>2097</v>
      </c>
      <c r="G223" s="39"/>
      <c r="H223" s="39"/>
      <c r="I223" s="146"/>
      <c r="J223" s="39"/>
      <c r="K223" s="39"/>
      <c r="L223" s="43"/>
      <c r="M223" s="256"/>
      <c r="N223" s="257"/>
      <c r="O223" s="83"/>
      <c r="P223" s="83"/>
      <c r="Q223" s="83"/>
      <c r="R223" s="83"/>
      <c r="S223" s="83"/>
      <c r="T223" s="84"/>
      <c r="U223" s="37"/>
      <c r="V223" s="37"/>
      <c r="W223" s="37"/>
      <c r="X223" s="37"/>
      <c r="Y223" s="37"/>
      <c r="Z223" s="37"/>
      <c r="AA223" s="37"/>
      <c r="AB223" s="37"/>
      <c r="AC223" s="37"/>
      <c r="AD223" s="37"/>
      <c r="AE223" s="37"/>
      <c r="AT223" s="16" t="s">
        <v>341</v>
      </c>
      <c r="AU223" s="16" t="s">
        <v>93</v>
      </c>
    </row>
    <row r="224" s="13" customFormat="1">
      <c r="A224" s="13"/>
      <c r="B224" s="264"/>
      <c r="C224" s="265"/>
      <c r="D224" s="254" t="s">
        <v>1417</v>
      </c>
      <c r="E224" s="266" t="s">
        <v>19</v>
      </c>
      <c r="F224" s="267" t="s">
        <v>2270</v>
      </c>
      <c r="G224" s="265"/>
      <c r="H224" s="268">
        <v>1.02</v>
      </c>
      <c r="I224" s="269"/>
      <c r="J224" s="265"/>
      <c r="K224" s="265"/>
      <c r="L224" s="270"/>
      <c r="M224" s="271"/>
      <c r="N224" s="272"/>
      <c r="O224" s="272"/>
      <c r="P224" s="272"/>
      <c r="Q224" s="272"/>
      <c r="R224" s="272"/>
      <c r="S224" s="272"/>
      <c r="T224" s="273"/>
      <c r="U224" s="13"/>
      <c r="V224" s="13"/>
      <c r="W224" s="13"/>
      <c r="X224" s="13"/>
      <c r="Y224" s="13"/>
      <c r="Z224" s="13"/>
      <c r="AA224" s="13"/>
      <c r="AB224" s="13"/>
      <c r="AC224" s="13"/>
      <c r="AD224" s="13"/>
      <c r="AE224" s="13"/>
      <c r="AT224" s="274" t="s">
        <v>1417</v>
      </c>
      <c r="AU224" s="274" t="s">
        <v>93</v>
      </c>
      <c r="AV224" s="13" t="s">
        <v>80</v>
      </c>
      <c r="AW224" s="13" t="s">
        <v>33</v>
      </c>
      <c r="AX224" s="13" t="s">
        <v>78</v>
      </c>
      <c r="AY224" s="274" t="s">
        <v>202</v>
      </c>
    </row>
    <row r="225" s="2" customFormat="1" ht="44.25" customHeight="1">
      <c r="A225" s="37"/>
      <c r="B225" s="38"/>
      <c r="C225" s="232" t="s">
        <v>440</v>
      </c>
      <c r="D225" s="232" t="s">
        <v>259</v>
      </c>
      <c r="E225" s="233" t="s">
        <v>2100</v>
      </c>
      <c r="F225" s="234" t="s">
        <v>2101</v>
      </c>
      <c r="G225" s="235" t="s">
        <v>333</v>
      </c>
      <c r="H225" s="236">
        <v>56.100000000000001</v>
      </c>
      <c r="I225" s="237"/>
      <c r="J225" s="238">
        <f>ROUND(I225*H225,2)</f>
        <v>0</v>
      </c>
      <c r="K225" s="234" t="s">
        <v>207</v>
      </c>
      <c r="L225" s="43"/>
      <c r="M225" s="239" t="s">
        <v>19</v>
      </c>
      <c r="N225" s="240" t="s">
        <v>42</v>
      </c>
      <c r="O225" s="83"/>
      <c r="P225" s="228">
        <f>O225*H225</f>
        <v>0</v>
      </c>
      <c r="Q225" s="228">
        <v>0</v>
      </c>
      <c r="R225" s="228">
        <f>Q225*H225</f>
        <v>0</v>
      </c>
      <c r="S225" s="228">
        <v>0</v>
      </c>
      <c r="T225" s="229">
        <f>S225*H225</f>
        <v>0</v>
      </c>
      <c r="U225" s="37"/>
      <c r="V225" s="37"/>
      <c r="W225" s="37"/>
      <c r="X225" s="37"/>
      <c r="Y225" s="37"/>
      <c r="Z225" s="37"/>
      <c r="AA225" s="37"/>
      <c r="AB225" s="37"/>
      <c r="AC225" s="37"/>
      <c r="AD225" s="37"/>
      <c r="AE225" s="37"/>
      <c r="AR225" s="230" t="s">
        <v>355</v>
      </c>
      <c r="AT225" s="230" t="s">
        <v>259</v>
      </c>
      <c r="AU225" s="230" t="s">
        <v>93</v>
      </c>
      <c r="AY225" s="16" t="s">
        <v>202</v>
      </c>
      <c r="BE225" s="231">
        <f>IF(N225="základní",J225,0)</f>
        <v>0</v>
      </c>
      <c r="BF225" s="231">
        <f>IF(N225="snížená",J225,0)</f>
        <v>0</v>
      </c>
      <c r="BG225" s="231">
        <f>IF(N225="zákl. přenesená",J225,0)</f>
        <v>0</v>
      </c>
      <c r="BH225" s="231">
        <f>IF(N225="sníž. přenesená",J225,0)</f>
        <v>0</v>
      </c>
      <c r="BI225" s="231">
        <f>IF(N225="nulová",J225,0)</f>
        <v>0</v>
      </c>
      <c r="BJ225" s="16" t="s">
        <v>78</v>
      </c>
      <c r="BK225" s="231">
        <f>ROUND(I225*H225,2)</f>
        <v>0</v>
      </c>
      <c r="BL225" s="16" t="s">
        <v>355</v>
      </c>
      <c r="BM225" s="230" t="s">
        <v>2271</v>
      </c>
    </row>
    <row r="226" s="2" customFormat="1">
      <c r="A226" s="37"/>
      <c r="B226" s="38"/>
      <c r="C226" s="39"/>
      <c r="D226" s="254" t="s">
        <v>341</v>
      </c>
      <c r="E226" s="39"/>
      <c r="F226" s="255" t="s">
        <v>2272</v>
      </c>
      <c r="G226" s="39"/>
      <c r="H226" s="39"/>
      <c r="I226" s="146"/>
      <c r="J226" s="39"/>
      <c r="K226" s="39"/>
      <c r="L226" s="43"/>
      <c r="M226" s="256"/>
      <c r="N226" s="257"/>
      <c r="O226" s="83"/>
      <c r="P226" s="83"/>
      <c r="Q226" s="83"/>
      <c r="R226" s="83"/>
      <c r="S226" s="83"/>
      <c r="T226" s="84"/>
      <c r="U226" s="37"/>
      <c r="V226" s="37"/>
      <c r="W226" s="37"/>
      <c r="X226" s="37"/>
      <c r="Y226" s="37"/>
      <c r="Z226" s="37"/>
      <c r="AA226" s="37"/>
      <c r="AB226" s="37"/>
      <c r="AC226" s="37"/>
      <c r="AD226" s="37"/>
      <c r="AE226" s="37"/>
      <c r="AT226" s="16" t="s">
        <v>341</v>
      </c>
      <c r="AU226" s="16" t="s">
        <v>93</v>
      </c>
    </row>
    <row r="227" s="13" customFormat="1">
      <c r="A227" s="13"/>
      <c r="B227" s="264"/>
      <c r="C227" s="265"/>
      <c r="D227" s="254" t="s">
        <v>1417</v>
      </c>
      <c r="E227" s="266" t="s">
        <v>19</v>
      </c>
      <c r="F227" s="267" t="s">
        <v>2273</v>
      </c>
      <c r="G227" s="265"/>
      <c r="H227" s="268">
        <v>56.100000000000001</v>
      </c>
      <c r="I227" s="269"/>
      <c r="J227" s="265"/>
      <c r="K227" s="265"/>
      <c r="L227" s="270"/>
      <c r="M227" s="271"/>
      <c r="N227" s="272"/>
      <c r="O227" s="272"/>
      <c r="P227" s="272"/>
      <c r="Q227" s="272"/>
      <c r="R227" s="272"/>
      <c r="S227" s="272"/>
      <c r="T227" s="273"/>
      <c r="U227" s="13"/>
      <c r="V227" s="13"/>
      <c r="W227" s="13"/>
      <c r="X227" s="13"/>
      <c r="Y227" s="13"/>
      <c r="Z227" s="13"/>
      <c r="AA227" s="13"/>
      <c r="AB227" s="13"/>
      <c r="AC227" s="13"/>
      <c r="AD227" s="13"/>
      <c r="AE227" s="13"/>
      <c r="AT227" s="274" t="s">
        <v>1417</v>
      </c>
      <c r="AU227" s="274" t="s">
        <v>93</v>
      </c>
      <c r="AV227" s="13" t="s">
        <v>80</v>
      </c>
      <c r="AW227" s="13" t="s">
        <v>33</v>
      </c>
      <c r="AX227" s="13" t="s">
        <v>78</v>
      </c>
      <c r="AY227" s="274" t="s">
        <v>202</v>
      </c>
    </row>
    <row r="228" s="2" customFormat="1" ht="44.25" customHeight="1">
      <c r="A228" s="37"/>
      <c r="B228" s="38"/>
      <c r="C228" s="232" t="s">
        <v>460</v>
      </c>
      <c r="D228" s="232" t="s">
        <v>259</v>
      </c>
      <c r="E228" s="233" t="s">
        <v>2274</v>
      </c>
      <c r="F228" s="234" t="s">
        <v>2275</v>
      </c>
      <c r="G228" s="235" t="s">
        <v>333</v>
      </c>
      <c r="H228" s="236">
        <v>14.892</v>
      </c>
      <c r="I228" s="237"/>
      <c r="J228" s="238">
        <f>ROUND(I228*H228,2)</f>
        <v>0</v>
      </c>
      <c r="K228" s="234" t="s">
        <v>207</v>
      </c>
      <c r="L228" s="43"/>
      <c r="M228" s="239" t="s">
        <v>19</v>
      </c>
      <c r="N228" s="240" t="s">
        <v>42</v>
      </c>
      <c r="O228" s="83"/>
      <c r="P228" s="228">
        <f>O228*H228</f>
        <v>0</v>
      </c>
      <c r="Q228" s="228">
        <v>0</v>
      </c>
      <c r="R228" s="228">
        <f>Q228*H228</f>
        <v>0</v>
      </c>
      <c r="S228" s="228">
        <v>0</v>
      </c>
      <c r="T228" s="229">
        <f>S228*H228</f>
        <v>0</v>
      </c>
      <c r="U228" s="37"/>
      <c r="V228" s="37"/>
      <c r="W228" s="37"/>
      <c r="X228" s="37"/>
      <c r="Y228" s="37"/>
      <c r="Z228" s="37"/>
      <c r="AA228" s="37"/>
      <c r="AB228" s="37"/>
      <c r="AC228" s="37"/>
      <c r="AD228" s="37"/>
      <c r="AE228" s="37"/>
      <c r="AR228" s="230" t="s">
        <v>355</v>
      </c>
      <c r="AT228" s="230" t="s">
        <v>259</v>
      </c>
      <c r="AU228" s="230" t="s">
        <v>93</v>
      </c>
      <c r="AY228" s="16" t="s">
        <v>202</v>
      </c>
      <c r="BE228" s="231">
        <f>IF(N228="základní",J228,0)</f>
        <v>0</v>
      </c>
      <c r="BF228" s="231">
        <f>IF(N228="snížená",J228,0)</f>
        <v>0</v>
      </c>
      <c r="BG228" s="231">
        <f>IF(N228="zákl. přenesená",J228,0)</f>
        <v>0</v>
      </c>
      <c r="BH228" s="231">
        <f>IF(N228="sníž. přenesená",J228,0)</f>
        <v>0</v>
      </c>
      <c r="BI228" s="231">
        <f>IF(N228="nulová",J228,0)</f>
        <v>0</v>
      </c>
      <c r="BJ228" s="16" t="s">
        <v>78</v>
      </c>
      <c r="BK228" s="231">
        <f>ROUND(I228*H228,2)</f>
        <v>0</v>
      </c>
      <c r="BL228" s="16" t="s">
        <v>355</v>
      </c>
      <c r="BM228" s="230" t="s">
        <v>2276</v>
      </c>
    </row>
    <row r="229" s="2" customFormat="1">
      <c r="A229" s="37"/>
      <c r="B229" s="38"/>
      <c r="C229" s="39"/>
      <c r="D229" s="254" t="s">
        <v>341</v>
      </c>
      <c r="E229" s="39"/>
      <c r="F229" s="255" t="s">
        <v>2277</v>
      </c>
      <c r="G229" s="39"/>
      <c r="H229" s="39"/>
      <c r="I229" s="146"/>
      <c r="J229" s="39"/>
      <c r="K229" s="39"/>
      <c r="L229" s="43"/>
      <c r="M229" s="256"/>
      <c r="N229" s="257"/>
      <c r="O229" s="83"/>
      <c r="P229" s="83"/>
      <c r="Q229" s="83"/>
      <c r="R229" s="83"/>
      <c r="S229" s="83"/>
      <c r="T229" s="84"/>
      <c r="U229" s="37"/>
      <c r="V229" s="37"/>
      <c r="W229" s="37"/>
      <c r="X229" s="37"/>
      <c r="Y229" s="37"/>
      <c r="Z229" s="37"/>
      <c r="AA229" s="37"/>
      <c r="AB229" s="37"/>
      <c r="AC229" s="37"/>
      <c r="AD229" s="37"/>
      <c r="AE229" s="37"/>
      <c r="AT229" s="16" t="s">
        <v>341</v>
      </c>
      <c r="AU229" s="16" t="s">
        <v>93</v>
      </c>
    </row>
    <row r="230" s="13" customFormat="1">
      <c r="A230" s="13"/>
      <c r="B230" s="264"/>
      <c r="C230" s="265"/>
      <c r="D230" s="254" t="s">
        <v>1417</v>
      </c>
      <c r="E230" s="266" t="s">
        <v>19</v>
      </c>
      <c r="F230" s="267" t="s">
        <v>2278</v>
      </c>
      <c r="G230" s="265"/>
      <c r="H230" s="268">
        <v>14.892</v>
      </c>
      <c r="I230" s="269"/>
      <c r="J230" s="265"/>
      <c r="K230" s="265"/>
      <c r="L230" s="270"/>
      <c r="M230" s="271"/>
      <c r="N230" s="272"/>
      <c r="O230" s="272"/>
      <c r="P230" s="272"/>
      <c r="Q230" s="272"/>
      <c r="R230" s="272"/>
      <c r="S230" s="272"/>
      <c r="T230" s="273"/>
      <c r="U230" s="13"/>
      <c r="V230" s="13"/>
      <c r="W230" s="13"/>
      <c r="X230" s="13"/>
      <c r="Y230" s="13"/>
      <c r="Z230" s="13"/>
      <c r="AA230" s="13"/>
      <c r="AB230" s="13"/>
      <c r="AC230" s="13"/>
      <c r="AD230" s="13"/>
      <c r="AE230" s="13"/>
      <c r="AT230" s="274" t="s">
        <v>1417</v>
      </c>
      <c r="AU230" s="274" t="s">
        <v>93</v>
      </c>
      <c r="AV230" s="13" t="s">
        <v>80</v>
      </c>
      <c r="AW230" s="13" t="s">
        <v>33</v>
      </c>
      <c r="AX230" s="13" t="s">
        <v>78</v>
      </c>
      <c r="AY230" s="274" t="s">
        <v>202</v>
      </c>
    </row>
    <row r="231" s="2" customFormat="1" ht="44.25" customHeight="1">
      <c r="A231" s="37"/>
      <c r="B231" s="38"/>
      <c r="C231" s="232" t="s">
        <v>448</v>
      </c>
      <c r="D231" s="232" t="s">
        <v>259</v>
      </c>
      <c r="E231" s="233" t="s">
        <v>2106</v>
      </c>
      <c r="F231" s="234" t="s">
        <v>2107</v>
      </c>
      <c r="G231" s="235" t="s">
        <v>333</v>
      </c>
      <c r="H231" s="236">
        <v>1.02</v>
      </c>
      <c r="I231" s="237"/>
      <c r="J231" s="238">
        <f>ROUND(I231*H231,2)</f>
        <v>0</v>
      </c>
      <c r="K231" s="234" t="s">
        <v>207</v>
      </c>
      <c r="L231" s="43"/>
      <c r="M231" s="239" t="s">
        <v>19</v>
      </c>
      <c r="N231" s="240" t="s">
        <v>42</v>
      </c>
      <c r="O231" s="83"/>
      <c r="P231" s="228">
        <f>O231*H231</f>
        <v>0</v>
      </c>
      <c r="Q231" s="228">
        <v>0</v>
      </c>
      <c r="R231" s="228">
        <f>Q231*H231</f>
        <v>0</v>
      </c>
      <c r="S231" s="228">
        <v>0</v>
      </c>
      <c r="T231" s="229">
        <f>S231*H231</f>
        <v>0</v>
      </c>
      <c r="U231" s="37"/>
      <c r="V231" s="37"/>
      <c r="W231" s="37"/>
      <c r="X231" s="37"/>
      <c r="Y231" s="37"/>
      <c r="Z231" s="37"/>
      <c r="AA231" s="37"/>
      <c r="AB231" s="37"/>
      <c r="AC231" s="37"/>
      <c r="AD231" s="37"/>
      <c r="AE231" s="37"/>
      <c r="AR231" s="230" t="s">
        <v>355</v>
      </c>
      <c r="AT231" s="230" t="s">
        <v>259</v>
      </c>
      <c r="AU231" s="230" t="s">
        <v>93</v>
      </c>
      <c r="AY231" s="16" t="s">
        <v>202</v>
      </c>
      <c r="BE231" s="231">
        <f>IF(N231="základní",J231,0)</f>
        <v>0</v>
      </c>
      <c r="BF231" s="231">
        <f>IF(N231="snížená",J231,0)</f>
        <v>0</v>
      </c>
      <c r="BG231" s="231">
        <f>IF(N231="zákl. přenesená",J231,0)</f>
        <v>0</v>
      </c>
      <c r="BH231" s="231">
        <f>IF(N231="sníž. přenesená",J231,0)</f>
        <v>0</v>
      </c>
      <c r="BI231" s="231">
        <f>IF(N231="nulová",J231,0)</f>
        <v>0</v>
      </c>
      <c r="BJ231" s="16" t="s">
        <v>78</v>
      </c>
      <c r="BK231" s="231">
        <f>ROUND(I231*H231,2)</f>
        <v>0</v>
      </c>
      <c r="BL231" s="16" t="s">
        <v>355</v>
      </c>
      <c r="BM231" s="230" t="s">
        <v>2279</v>
      </c>
    </row>
    <row r="232" s="2" customFormat="1">
      <c r="A232" s="37"/>
      <c r="B232" s="38"/>
      <c r="C232" s="39"/>
      <c r="D232" s="254" t="s">
        <v>1355</v>
      </c>
      <c r="E232" s="39"/>
      <c r="F232" s="255" t="s">
        <v>2103</v>
      </c>
      <c r="G232" s="39"/>
      <c r="H232" s="39"/>
      <c r="I232" s="146"/>
      <c r="J232" s="39"/>
      <c r="K232" s="39"/>
      <c r="L232" s="43"/>
      <c r="M232" s="256"/>
      <c r="N232" s="257"/>
      <c r="O232" s="83"/>
      <c r="P232" s="83"/>
      <c r="Q232" s="83"/>
      <c r="R232" s="83"/>
      <c r="S232" s="83"/>
      <c r="T232" s="84"/>
      <c r="U232" s="37"/>
      <c r="V232" s="37"/>
      <c r="W232" s="37"/>
      <c r="X232" s="37"/>
      <c r="Y232" s="37"/>
      <c r="Z232" s="37"/>
      <c r="AA232" s="37"/>
      <c r="AB232" s="37"/>
      <c r="AC232" s="37"/>
      <c r="AD232" s="37"/>
      <c r="AE232" s="37"/>
      <c r="AT232" s="16" t="s">
        <v>1355</v>
      </c>
      <c r="AU232" s="16" t="s">
        <v>93</v>
      </c>
    </row>
    <row r="233" s="13" customFormat="1">
      <c r="A233" s="13"/>
      <c r="B233" s="264"/>
      <c r="C233" s="265"/>
      <c r="D233" s="254" t="s">
        <v>1417</v>
      </c>
      <c r="E233" s="266" t="s">
        <v>19</v>
      </c>
      <c r="F233" s="267" t="s">
        <v>2280</v>
      </c>
      <c r="G233" s="265"/>
      <c r="H233" s="268">
        <v>1.02</v>
      </c>
      <c r="I233" s="269"/>
      <c r="J233" s="265"/>
      <c r="K233" s="265"/>
      <c r="L233" s="270"/>
      <c r="M233" s="271"/>
      <c r="N233" s="272"/>
      <c r="O233" s="272"/>
      <c r="P233" s="272"/>
      <c r="Q233" s="272"/>
      <c r="R233" s="272"/>
      <c r="S233" s="272"/>
      <c r="T233" s="273"/>
      <c r="U233" s="13"/>
      <c r="V233" s="13"/>
      <c r="W233" s="13"/>
      <c r="X233" s="13"/>
      <c r="Y233" s="13"/>
      <c r="Z233" s="13"/>
      <c r="AA233" s="13"/>
      <c r="AB233" s="13"/>
      <c r="AC233" s="13"/>
      <c r="AD233" s="13"/>
      <c r="AE233" s="13"/>
      <c r="AT233" s="274" t="s">
        <v>1417</v>
      </c>
      <c r="AU233" s="274" t="s">
        <v>93</v>
      </c>
      <c r="AV233" s="13" t="s">
        <v>80</v>
      </c>
      <c r="AW233" s="13" t="s">
        <v>33</v>
      </c>
      <c r="AX233" s="13" t="s">
        <v>78</v>
      </c>
      <c r="AY233" s="274" t="s">
        <v>202</v>
      </c>
    </row>
    <row r="234" s="2" customFormat="1" ht="44.25" customHeight="1">
      <c r="A234" s="37"/>
      <c r="B234" s="38"/>
      <c r="C234" s="232" t="s">
        <v>452</v>
      </c>
      <c r="D234" s="232" t="s">
        <v>259</v>
      </c>
      <c r="E234" s="233" t="s">
        <v>2115</v>
      </c>
      <c r="F234" s="234" t="s">
        <v>2116</v>
      </c>
      <c r="G234" s="235" t="s">
        <v>333</v>
      </c>
      <c r="H234" s="236">
        <v>0.02</v>
      </c>
      <c r="I234" s="237"/>
      <c r="J234" s="238">
        <f>ROUND(I234*H234,2)</f>
        <v>0</v>
      </c>
      <c r="K234" s="234" t="s">
        <v>207</v>
      </c>
      <c r="L234" s="43"/>
      <c r="M234" s="239" t="s">
        <v>19</v>
      </c>
      <c r="N234" s="240" t="s">
        <v>42</v>
      </c>
      <c r="O234" s="83"/>
      <c r="P234" s="228">
        <f>O234*H234</f>
        <v>0</v>
      </c>
      <c r="Q234" s="228">
        <v>0</v>
      </c>
      <c r="R234" s="228">
        <f>Q234*H234</f>
        <v>0</v>
      </c>
      <c r="S234" s="228">
        <v>0</v>
      </c>
      <c r="T234" s="229">
        <f>S234*H234</f>
        <v>0</v>
      </c>
      <c r="U234" s="37"/>
      <c r="V234" s="37"/>
      <c r="W234" s="37"/>
      <c r="X234" s="37"/>
      <c r="Y234" s="37"/>
      <c r="Z234" s="37"/>
      <c r="AA234" s="37"/>
      <c r="AB234" s="37"/>
      <c r="AC234" s="37"/>
      <c r="AD234" s="37"/>
      <c r="AE234" s="37"/>
      <c r="AR234" s="230" t="s">
        <v>355</v>
      </c>
      <c r="AT234" s="230" t="s">
        <v>259</v>
      </c>
      <c r="AU234" s="230" t="s">
        <v>93</v>
      </c>
      <c r="AY234" s="16" t="s">
        <v>202</v>
      </c>
      <c r="BE234" s="231">
        <f>IF(N234="základní",J234,0)</f>
        <v>0</v>
      </c>
      <c r="BF234" s="231">
        <f>IF(N234="snížená",J234,0)</f>
        <v>0</v>
      </c>
      <c r="BG234" s="231">
        <f>IF(N234="zákl. přenesená",J234,0)</f>
        <v>0</v>
      </c>
      <c r="BH234" s="231">
        <f>IF(N234="sníž. přenesená",J234,0)</f>
        <v>0</v>
      </c>
      <c r="BI234" s="231">
        <f>IF(N234="nulová",J234,0)</f>
        <v>0</v>
      </c>
      <c r="BJ234" s="16" t="s">
        <v>78</v>
      </c>
      <c r="BK234" s="231">
        <f>ROUND(I234*H234,2)</f>
        <v>0</v>
      </c>
      <c r="BL234" s="16" t="s">
        <v>355</v>
      </c>
      <c r="BM234" s="230" t="s">
        <v>2281</v>
      </c>
    </row>
    <row r="235" s="2" customFormat="1">
      <c r="A235" s="37"/>
      <c r="B235" s="38"/>
      <c r="C235" s="39"/>
      <c r="D235" s="254" t="s">
        <v>1355</v>
      </c>
      <c r="E235" s="39"/>
      <c r="F235" s="255" t="s">
        <v>2103</v>
      </c>
      <c r="G235" s="39"/>
      <c r="H235" s="39"/>
      <c r="I235" s="146"/>
      <c r="J235" s="39"/>
      <c r="K235" s="39"/>
      <c r="L235" s="43"/>
      <c r="M235" s="256"/>
      <c r="N235" s="257"/>
      <c r="O235" s="83"/>
      <c r="P235" s="83"/>
      <c r="Q235" s="83"/>
      <c r="R235" s="83"/>
      <c r="S235" s="83"/>
      <c r="T235" s="84"/>
      <c r="U235" s="37"/>
      <c r="V235" s="37"/>
      <c r="W235" s="37"/>
      <c r="X235" s="37"/>
      <c r="Y235" s="37"/>
      <c r="Z235" s="37"/>
      <c r="AA235" s="37"/>
      <c r="AB235" s="37"/>
      <c r="AC235" s="37"/>
      <c r="AD235" s="37"/>
      <c r="AE235" s="37"/>
      <c r="AT235" s="16" t="s">
        <v>1355</v>
      </c>
      <c r="AU235" s="16" t="s">
        <v>93</v>
      </c>
    </row>
    <row r="236" s="13" customFormat="1">
      <c r="A236" s="13"/>
      <c r="B236" s="264"/>
      <c r="C236" s="265"/>
      <c r="D236" s="254" t="s">
        <v>1417</v>
      </c>
      <c r="E236" s="266" t="s">
        <v>19</v>
      </c>
      <c r="F236" s="267" t="s">
        <v>2282</v>
      </c>
      <c r="G236" s="265"/>
      <c r="H236" s="268">
        <v>0.02</v>
      </c>
      <c r="I236" s="269"/>
      <c r="J236" s="265"/>
      <c r="K236" s="265"/>
      <c r="L236" s="270"/>
      <c r="M236" s="276"/>
      <c r="N236" s="277"/>
      <c r="O236" s="277"/>
      <c r="P236" s="277"/>
      <c r="Q236" s="277"/>
      <c r="R236" s="277"/>
      <c r="S236" s="277"/>
      <c r="T236" s="278"/>
      <c r="U236" s="13"/>
      <c r="V236" s="13"/>
      <c r="W236" s="13"/>
      <c r="X236" s="13"/>
      <c r="Y236" s="13"/>
      <c r="Z236" s="13"/>
      <c r="AA236" s="13"/>
      <c r="AB236" s="13"/>
      <c r="AC236" s="13"/>
      <c r="AD236" s="13"/>
      <c r="AE236" s="13"/>
      <c r="AT236" s="274" t="s">
        <v>1417</v>
      </c>
      <c r="AU236" s="274" t="s">
        <v>93</v>
      </c>
      <c r="AV236" s="13" t="s">
        <v>80</v>
      </c>
      <c r="AW236" s="13" t="s">
        <v>33</v>
      </c>
      <c r="AX236" s="13" t="s">
        <v>78</v>
      </c>
      <c r="AY236" s="274" t="s">
        <v>202</v>
      </c>
    </row>
    <row r="237" s="2" customFormat="1" ht="6.96" customHeight="1">
      <c r="A237" s="37"/>
      <c r="B237" s="58"/>
      <c r="C237" s="59"/>
      <c r="D237" s="59"/>
      <c r="E237" s="59"/>
      <c r="F237" s="59"/>
      <c r="G237" s="59"/>
      <c r="H237" s="59"/>
      <c r="I237" s="175"/>
      <c r="J237" s="59"/>
      <c r="K237" s="59"/>
      <c r="L237" s="43"/>
      <c r="M237" s="37"/>
      <c r="O237" s="37"/>
      <c r="P237" s="37"/>
      <c r="Q237" s="37"/>
      <c r="R237" s="37"/>
      <c r="S237" s="37"/>
      <c r="T237" s="37"/>
      <c r="U237" s="37"/>
      <c r="V237" s="37"/>
      <c r="W237" s="37"/>
      <c r="X237" s="37"/>
      <c r="Y237" s="37"/>
      <c r="Z237" s="37"/>
      <c r="AA237" s="37"/>
      <c r="AB237" s="37"/>
      <c r="AC237" s="37"/>
      <c r="AD237" s="37"/>
      <c r="AE237" s="37"/>
    </row>
  </sheetData>
  <sheetProtection sheet="1" autoFilter="0" formatColumns="0" formatRows="0" objects="1" scenarios="1" spinCount="100000" saltValue="KXfw+IbIJuG8jhgyzGQBROsDS+014HOvDt3EhIS/JJBIJ4pWYZebFJCLfyWOjnKrwrt/73nbpBHEWrkQUKgN0Q==" hashValue="b5CgV7XvFN/0GrFTxobqIAyPqhvwHRISfy2ehZS1SB7mYDbgq/yoNCaDt93XE0YKdju2hCgmD5rOwLb3n4KOYg==" algorithmName="SHA-512" password="CC35"/>
  <autoFilter ref="C93:K236"/>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135</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2125</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2283</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ROUND(J92,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ROUND((SUM(BE92:BE99)),  2)</f>
        <v>0</v>
      </c>
      <c r="G37" s="37"/>
      <c r="H37" s="37"/>
      <c r="I37" s="164">
        <v>0.20999999999999999</v>
      </c>
      <c r="J37" s="163">
        <f>ROUND(((SUM(BE92:BE99))*I37),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ROUND((SUM(BF92:BF99)),  2)</f>
        <v>0</v>
      </c>
      <c r="G38" s="37"/>
      <c r="H38" s="37"/>
      <c r="I38" s="164">
        <v>0.14999999999999999</v>
      </c>
      <c r="J38" s="163">
        <f>ROUND(((SUM(BF92:BF99))*I38),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ROUND((SUM(BG92:BG99)),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ROUND((SUM(BH92:BH99)),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ROUND((SUM(BI92:BI99)),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2125</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2.2 - Materiál a práce dodávané zadavatelem -  NEOCEŇOVAT!</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J92</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2284</v>
      </c>
      <c r="E68" s="188"/>
      <c r="F68" s="188"/>
      <c r="G68" s="188"/>
      <c r="H68" s="188"/>
      <c r="I68" s="189"/>
      <c r="J68" s="190">
        <f>J97</f>
        <v>0</v>
      </c>
      <c r="K68" s="186"/>
      <c r="L68" s="191"/>
      <c r="S68" s="9"/>
      <c r="T68" s="9"/>
      <c r="U68" s="9"/>
      <c r="V68" s="9"/>
      <c r="W68" s="9"/>
      <c r="X68" s="9"/>
      <c r="Y68" s="9"/>
      <c r="Z68" s="9"/>
      <c r="AA68" s="9"/>
      <c r="AB68" s="9"/>
      <c r="AC68" s="9"/>
      <c r="AD68" s="9"/>
      <c r="AE68" s="9"/>
    </row>
    <row r="69" s="2" customFormat="1" ht="21.84" customHeight="1">
      <c r="A69" s="37"/>
      <c r="B69" s="38"/>
      <c r="C69" s="39"/>
      <c r="D69" s="39"/>
      <c r="E69" s="39"/>
      <c r="F69" s="39"/>
      <c r="G69" s="39"/>
      <c r="H69" s="39"/>
      <c r="I69" s="146"/>
      <c r="J69" s="39"/>
      <c r="K69" s="39"/>
      <c r="L69" s="147"/>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175"/>
      <c r="J70" s="59"/>
      <c r="K70" s="59"/>
      <c r="L70" s="147"/>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178"/>
      <c r="J74" s="61"/>
      <c r="K74" s="61"/>
      <c r="L74" s="147"/>
      <c r="S74" s="37"/>
      <c r="T74" s="37"/>
      <c r="U74" s="37"/>
      <c r="V74" s="37"/>
      <c r="W74" s="37"/>
      <c r="X74" s="37"/>
      <c r="Y74" s="37"/>
      <c r="Z74" s="37"/>
      <c r="AA74" s="37"/>
      <c r="AB74" s="37"/>
      <c r="AC74" s="37"/>
      <c r="AD74" s="37"/>
      <c r="AE74" s="37"/>
    </row>
    <row r="75" s="2" customFormat="1" ht="24.96" customHeight="1">
      <c r="A75" s="37"/>
      <c r="B75" s="38"/>
      <c r="C75" s="22" t="s">
        <v>188</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179" t="str">
        <f>E7</f>
        <v>ŽST Božejovice, oprava SZZ a osvětlení včetně zrušení postradatelného zařízení infrastruktury</v>
      </c>
      <c r="F78" s="31"/>
      <c r="G78" s="31"/>
      <c r="H78" s="31"/>
      <c r="I78" s="146"/>
      <c r="J78" s="39"/>
      <c r="K78" s="39"/>
      <c r="L78" s="147"/>
      <c r="S78" s="37"/>
      <c r="T78" s="37"/>
      <c r="U78" s="37"/>
      <c r="V78" s="37"/>
      <c r="W78" s="37"/>
      <c r="X78" s="37"/>
      <c r="Y78" s="37"/>
      <c r="Z78" s="37"/>
      <c r="AA78" s="37"/>
      <c r="AB78" s="37"/>
      <c r="AC78" s="37"/>
      <c r="AD78" s="37"/>
      <c r="AE78" s="37"/>
    </row>
    <row r="79" s="1" customFormat="1" ht="12" customHeight="1">
      <c r="B79" s="20"/>
      <c r="C79" s="31" t="s">
        <v>179</v>
      </c>
      <c r="D79" s="21"/>
      <c r="E79" s="21"/>
      <c r="F79" s="21"/>
      <c r="G79" s="21"/>
      <c r="H79" s="21"/>
      <c r="I79" s="138"/>
      <c r="J79" s="21"/>
      <c r="K79" s="21"/>
      <c r="L79" s="19"/>
    </row>
    <row r="80" s="1" customFormat="1" ht="16.5" customHeight="1">
      <c r="B80" s="20"/>
      <c r="C80" s="21"/>
      <c r="D80" s="21"/>
      <c r="E80" s="179" t="s">
        <v>1774</v>
      </c>
      <c r="F80" s="21"/>
      <c r="G80" s="21"/>
      <c r="H80" s="21"/>
      <c r="I80" s="138"/>
      <c r="J80" s="21"/>
      <c r="K80" s="21"/>
      <c r="L80" s="19"/>
    </row>
    <row r="81" s="1" customFormat="1" ht="12" customHeight="1">
      <c r="B81" s="20"/>
      <c r="C81" s="31" t="s">
        <v>181</v>
      </c>
      <c r="D81" s="21"/>
      <c r="E81" s="21"/>
      <c r="F81" s="21"/>
      <c r="G81" s="21"/>
      <c r="H81" s="21"/>
      <c r="I81" s="138"/>
      <c r="J81" s="21"/>
      <c r="K81" s="21"/>
      <c r="L81" s="19"/>
    </row>
    <row r="82" s="2" customFormat="1" ht="16.5" customHeight="1">
      <c r="A82" s="37"/>
      <c r="B82" s="38"/>
      <c r="C82" s="39"/>
      <c r="D82" s="39"/>
      <c r="E82" s="260" t="s">
        <v>2125</v>
      </c>
      <c r="F82" s="39"/>
      <c r="G82" s="39"/>
      <c r="H82" s="39"/>
      <c r="I82" s="146"/>
      <c r="J82" s="39"/>
      <c r="K82" s="39"/>
      <c r="L82" s="147"/>
      <c r="S82" s="37"/>
      <c r="T82" s="37"/>
      <c r="U82" s="37"/>
      <c r="V82" s="37"/>
      <c r="W82" s="37"/>
      <c r="X82" s="37"/>
      <c r="Y82" s="37"/>
      <c r="Z82" s="37"/>
      <c r="AA82" s="37"/>
      <c r="AB82" s="37"/>
      <c r="AC82" s="37"/>
      <c r="AD82" s="37"/>
      <c r="AE82" s="37"/>
    </row>
    <row r="83" s="2" customFormat="1" ht="12" customHeight="1">
      <c r="A83" s="37"/>
      <c r="B83" s="38"/>
      <c r="C83" s="31" t="s">
        <v>1381</v>
      </c>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6.5" customHeight="1">
      <c r="A84" s="37"/>
      <c r="B84" s="38"/>
      <c r="C84" s="39"/>
      <c r="D84" s="39"/>
      <c r="E84" s="68" t="str">
        <f>E13</f>
        <v xml:space="preserve">SO 2.2 - Materiál a práce dodávané zadavatelem -  NEOCEŇOVAT!</v>
      </c>
      <c r="F84" s="39"/>
      <c r="G84" s="39"/>
      <c r="H84" s="39"/>
      <c r="I84" s="146"/>
      <c r="J84" s="39"/>
      <c r="K84" s="39"/>
      <c r="L84" s="147"/>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F16</f>
        <v>žst. Božejovice</v>
      </c>
      <c r="G86" s="39"/>
      <c r="H86" s="39"/>
      <c r="I86" s="149" t="s">
        <v>23</v>
      </c>
      <c r="J86" s="71" t="str">
        <f>IF(J16="","",J16)</f>
        <v>11. 3. 2020</v>
      </c>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E19</f>
        <v xml:space="preserve">Správa železnic, s. o., OŘ Plzeň </v>
      </c>
      <c r="G88" s="39"/>
      <c r="H88" s="39"/>
      <c r="I88" s="149" t="s">
        <v>31</v>
      </c>
      <c r="J88" s="35" t="str">
        <f>E25</f>
        <v xml:space="preserve"> </v>
      </c>
      <c r="K88" s="39"/>
      <c r="L88" s="147"/>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IF(E22="","",E22)</f>
        <v>Vyplň údaj</v>
      </c>
      <c r="G89" s="39"/>
      <c r="H89" s="39"/>
      <c r="I89" s="149" t="s">
        <v>34</v>
      </c>
      <c r="J89" s="35" t="str">
        <f>E28</f>
        <v>Libor Brabenec</v>
      </c>
      <c r="K89" s="39"/>
      <c r="L89" s="147"/>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6"/>
      <c r="J90" s="39"/>
      <c r="K90" s="39"/>
      <c r="L90" s="147"/>
      <c r="S90" s="37"/>
      <c r="T90" s="37"/>
      <c r="U90" s="37"/>
      <c r="V90" s="37"/>
      <c r="W90" s="37"/>
      <c r="X90" s="37"/>
      <c r="Y90" s="37"/>
      <c r="Z90" s="37"/>
      <c r="AA90" s="37"/>
      <c r="AB90" s="37"/>
      <c r="AC90" s="37"/>
      <c r="AD90" s="37"/>
      <c r="AE90" s="37"/>
    </row>
    <row r="91" s="10" customFormat="1" ht="29.28" customHeight="1">
      <c r="A91" s="192"/>
      <c r="B91" s="193"/>
      <c r="C91" s="194" t="s">
        <v>189</v>
      </c>
      <c r="D91" s="195" t="s">
        <v>56</v>
      </c>
      <c r="E91" s="195" t="s">
        <v>52</v>
      </c>
      <c r="F91" s="195" t="s">
        <v>53</v>
      </c>
      <c r="G91" s="195" t="s">
        <v>190</v>
      </c>
      <c r="H91" s="195" t="s">
        <v>191</v>
      </c>
      <c r="I91" s="196" t="s">
        <v>192</v>
      </c>
      <c r="J91" s="195" t="s">
        <v>185</v>
      </c>
      <c r="K91" s="197" t="s">
        <v>193</v>
      </c>
      <c r="L91" s="198"/>
      <c r="M91" s="91" t="s">
        <v>19</v>
      </c>
      <c r="N91" s="92" t="s">
        <v>41</v>
      </c>
      <c r="O91" s="92" t="s">
        <v>194</v>
      </c>
      <c r="P91" s="92" t="s">
        <v>195</v>
      </c>
      <c r="Q91" s="92" t="s">
        <v>196</v>
      </c>
      <c r="R91" s="92" t="s">
        <v>197</v>
      </c>
      <c r="S91" s="92" t="s">
        <v>198</v>
      </c>
      <c r="T91" s="93" t="s">
        <v>199</v>
      </c>
      <c r="U91" s="192"/>
      <c r="V91" s="192"/>
      <c r="W91" s="192"/>
      <c r="X91" s="192"/>
      <c r="Y91" s="192"/>
      <c r="Z91" s="192"/>
      <c r="AA91" s="192"/>
      <c r="AB91" s="192"/>
      <c r="AC91" s="192"/>
      <c r="AD91" s="192"/>
      <c r="AE91" s="192"/>
    </row>
    <row r="92" s="2" customFormat="1" ht="22.8" customHeight="1">
      <c r="A92" s="37"/>
      <c r="B92" s="38"/>
      <c r="C92" s="98" t="s">
        <v>200</v>
      </c>
      <c r="D92" s="39"/>
      <c r="E92" s="39"/>
      <c r="F92" s="39"/>
      <c r="G92" s="39"/>
      <c r="H92" s="39"/>
      <c r="I92" s="146"/>
      <c r="J92" s="199">
        <f>BK92</f>
        <v>0</v>
      </c>
      <c r="K92" s="39"/>
      <c r="L92" s="43"/>
      <c r="M92" s="94"/>
      <c r="N92" s="200"/>
      <c r="O92" s="95"/>
      <c r="P92" s="201">
        <f>P93+SUM(P94:P97)</f>
        <v>0</v>
      </c>
      <c r="Q92" s="95"/>
      <c r="R92" s="201">
        <f>R93+SUM(R94:R97)</f>
        <v>0</v>
      </c>
      <c r="S92" s="95"/>
      <c r="T92" s="202">
        <f>T93+SUM(T94:T97)</f>
        <v>0</v>
      </c>
      <c r="U92" s="37"/>
      <c r="V92" s="37"/>
      <c r="W92" s="37"/>
      <c r="X92" s="37"/>
      <c r="Y92" s="37"/>
      <c r="Z92" s="37"/>
      <c r="AA92" s="37"/>
      <c r="AB92" s="37"/>
      <c r="AC92" s="37"/>
      <c r="AD92" s="37"/>
      <c r="AE92" s="37"/>
      <c r="AT92" s="16" t="s">
        <v>70</v>
      </c>
      <c r="AU92" s="16" t="s">
        <v>186</v>
      </c>
      <c r="BK92" s="203">
        <f>BK93+SUM(BK94:BK97)</f>
        <v>0</v>
      </c>
    </row>
    <row r="93" s="2" customFormat="1" ht="21.75" customHeight="1">
      <c r="A93" s="37"/>
      <c r="B93" s="38"/>
      <c r="C93" s="218" t="s">
        <v>78</v>
      </c>
      <c r="D93" s="218" t="s">
        <v>203</v>
      </c>
      <c r="E93" s="219" t="s">
        <v>2285</v>
      </c>
      <c r="F93" s="220" t="s">
        <v>2286</v>
      </c>
      <c r="G93" s="221" t="s">
        <v>266</v>
      </c>
      <c r="H93" s="222">
        <v>16</v>
      </c>
      <c r="I93" s="223"/>
      <c r="J93" s="224">
        <f>ROUND(I93*H93,2)</f>
        <v>0</v>
      </c>
      <c r="K93" s="220" t="s">
        <v>207</v>
      </c>
      <c r="L93" s="225"/>
      <c r="M93" s="226" t="s">
        <v>19</v>
      </c>
      <c r="N93" s="227" t="s">
        <v>42</v>
      </c>
      <c r="O93" s="83"/>
      <c r="P93" s="228">
        <f>O93*H93</f>
        <v>0</v>
      </c>
      <c r="Q93" s="228">
        <v>0</v>
      </c>
      <c r="R93" s="228">
        <f>Q93*H93</f>
        <v>0</v>
      </c>
      <c r="S93" s="228">
        <v>0</v>
      </c>
      <c r="T93" s="229">
        <f>S93*H93</f>
        <v>0</v>
      </c>
      <c r="U93" s="37"/>
      <c r="V93" s="37"/>
      <c r="W93" s="37"/>
      <c r="X93" s="37"/>
      <c r="Y93" s="37"/>
      <c r="Z93" s="37"/>
      <c r="AA93" s="37"/>
      <c r="AB93" s="37"/>
      <c r="AC93" s="37"/>
      <c r="AD93" s="37"/>
      <c r="AE93" s="37"/>
      <c r="AR93" s="230" t="s">
        <v>208</v>
      </c>
      <c r="AT93" s="230" t="s">
        <v>203</v>
      </c>
      <c r="AU93" s="230" t="s">
        <v>71</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209</v>
      </c>
      <c r="BM93" s="230" t="s">
        <v>2287</v>
      </c>
    </row>
    <row r="94" s="2" customFormat="1">
      <c r="A94" s="37"/>
      <c r="B94" s="38"/>
      <c r="C94" s="39"/>
      <c r="D94" s="254" t="s">
        <v>341</v>
      </c>
      <c r="E94" s="39"/>
      <c r="F94" s="255" t="s">
        <v>2288</v>
      </c>
      <c r="G94" s="39"/>
      <c r="H94" s="39"/>
      <c r="I94" s="146"/>
      <c r="J94" s="39"/>
      <c r="K94" s="39"/>
      <c r="L94" s="43"/>
      <c r="M94" s="256"/>
      <c r="N94" s="257"/>
      <c r="O94" s="83"/>
      <c r="P94" s="83"/>
      <c r="Q94" s="83"/>
      <c r="R94" s="83"/>
      <c r="S94" s="83"/>
      <c r="T94" s="84"/>
      <c r="U94" s="37"/>
      <c r="V94" s="37"/>
      <c r="W94" s="37"/>
      <c r="X94" s="37"/>
      <c r="Y94" s="37"/>
      <c r="Z94" s="37"/>
      <c r="AA94" s="37"/>
      <c r="AB94" s="37"/>
      <c r="AC94" s="37"/>
      <c r="AD94" s="37"/>
      <c r="AE94" s="37"/>
      <c r="AT94" s="16" t="s">
        <v>341</v>
      </c>
      <c r="AU94" s="16" t="s">
        <v>71</v>
      </c>
    </row>
    <row r="95" s="2" customFormat="1" ht="21.75" customHeight="1">
      <c r="A95" s="37"/>
      <c r="B95" s="38"/>
      <c r="C95" s="218" t="s">
        <v>80</v>
      </c>
      <c r="D95" s="218" t="s">
        <v>203</v>
      </c>
      <c r="E95" s="219" t="s">
        <v>2289</v>
      </c>
      <c r="F95" s="220" t="s">
        <v>2290</v>
      </c>
      <c r="G95" s="221" t="s">
        <v>206</v>
      </c>
      <c r="H95" s="222">
        <v>9</v>
      </c>
      <c r="I95" s="223"/>
      <c r="J95" s="224">
        <f>ROUND(I95*H95,2)</f>
        <v>0</v>
      </c>
      <c r="K95" s="220" t="s">
        <v>207</v>
      </c>
      <c r="L95" s="225"/>
      <c r="M95" s="226" t="s">
        <v>19</v>
      </c>
      <c r="N95" s="227" t="s">
        <v>42</v>
      </c>
      <c r="O95" s="83"/>
      <c r="P95" s="228">
        <f>O95*H95</f>
        <v>0</v>
      </c>
      <c r="Q95" s="228">
        <v>0</v>
      </c>
      <c r="R95" s="228">
        <f>Q95*H95</f>
        <v>0</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2291</v>
      </c>
    </row>
    <row r="96" s="2" customFormat="1">
      <c r="A96" s="37"/>
      <c r="B96" s="38"/>
      <c r="C96" s="39"/>
      <c r="D96" s="254" t="s">
        <v>341</v>
      </c>
      <c r="E96" s="39"/>
      <c r="F96" s="255" t="s">
        <v>2292</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11" customFormat="1" ht="25.92" customHeight="1">
      <c r="A97" s="11"/>
      <c r="B97" s="204"/>
      <c r="C97" s="205"/>
      <c r="D97" s="206" t="s">
        <v>70</v>
      </c>
      <c r="E97" s="207" t="s">
        <v>113</v>
      </c>
      <c r="F97" s="207" t="s">
        <v>2293</v>
      </c>
      <c r="G97" s="205"/>
      <c r="H97" s="205"/>
      <c r="I97" s="208"/>
      <c r="J97" s="209">
        <f>BK97</f>
        <v>0</v>
      </c>
      <c r="K97" s="205"/>
      <c r="L97" s="210"/>
      <c r="M97" s="211"/>
      <c r="N97" s="212"/>
      <c r="O97" s="212"/>
      <c r="P97" s="213">
        <f>SUM(P98:P99)</f>
        <v>0</v>
      </c>
      <c r="Q97" s="212"/>
      <c r="R97" s="213">
        <f>SUM(R98:R99)</f>
        <v>0</v>
      </c>
      <c r="S97" s="212"/>
      <c r="T97" s="214">
        <f>SUM(T98:T99)</f>
        <v>0</v>
      </c>
      <c r="U97" s="11"/>
      <c r="V97" s="11"/>
      <c r="W97" s="11"/>
      <c r="X97" s="11"/>
      <c r="Y97" s="11"/>
      <c r="Z97" s="11"/>
      <c r="AA97" s="11"/>
      <c r="AB97" s="11"/>
      <c r="AC97" s="11"/>
      <c r="AD97" s="11"/>
      <c r="AE97" s="11"/>
      <c r="AR97" s="215" t="s">
        <v>220</v>
      </c>
      <c r="AT97" s="216" t="s">
        <v>70</v>
      </c>
      <c r="AU97" s="216" t="s">
        <v>71</v>
      </c>
      <c r="AY97" s="215" t="s">
        <v>202</v>
      </c>
      <c r="BK97" s="217">
        <f>SUM(BK98:BK99)</f>
        <v>0</v>
      </c>
    </row>
    <row r="98" s="2" customFormat="1" ht="16.5" customHeight="1">
      <c r="A98" s="37"/>
      <c r="B98" s="38"/>
      <c r="C98" s="232" t="s">
        <v>93</v>
      </c>
      <c r="D98" s="232" t="s">
        <v>259</v>
      </c>
      <c r="E98" s="233" t="s">
        <v>2294</v>
      </c>
      <c r="F98" s="234" t="s">
        <v>2295</v>
      </c>
      <c r="G98" s="235" t="s">
        <v>1744</v>
      </c>
      <c r="H98" s="275"/>
      <c r="I98" s="237"/>
      <c r="J98" s="238">
        <f>ROUND(I98*H98,2)</f>
        <v>0</v>
      </c>
      <c r="K98" s="234" t="s">
        <v>19</v>
      </c>
      <c r="L98" s="43"/>
      <c r="M98" s="239" t="s">
        <v>19</v>
      </c>
      <c r="N98" s="240"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209</v>
      </c>
      <c r="AT98" s="230" t="s">
        <v>259</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2296</v>
      </c>
    </row>
    <row r="99" s="2" customFormat="1">
      <c r="A99" s="37"/>
      <c r="B99" s="38"/>
      <c r="C99" s="39"/>
      <c r="D99" s="254" t="s">
        <v>341</v>
      </c>
      <c r="E99" s="39"/>
      <c r="F99" s="255" t="s">
        <v>2297</v>
      </c>
      <c r="G99" s="39"/>
      <c r="H99" s="39"/>
      <c r="I99" s="146"/>
      <c r="J99" s="39"/>
      <c r="K99" s="39"/>
      <c r="L99" s="43"/>
      <c r="M99" s="261"/>
      <c r="N99" s="262"/>
      <c r="O99" s="243"/>
      <c r="P99" s="243"/>
      <c r="Q99" s="243"/>
      <c r="R99" s="243"/>
      <c r="S99" s="243"/>
      <c r="T99" s="263"/>
      <c r="U99" s="37"/>
      <c r="V99" s="37"/>
      <c r="W99" s="37"/>
      <c r="X99" s="37"/>
      <c r="Y99" s="37"/>
      <c r="Z99" s="37"/>
      <c r="AA99" s="37"/>
      <c r="AB99" s="37"/>
      <c r="AC99" s="37"/>
      <c r="AD99" s="37"/>
      <c r="AE99" s="37"/>
      <c r="AT99" s="16" t="s">
        <v>341</v>
      </c>
      <c r="AU99" s="16" t="s">
        <v>78</v>
      </c>
    </row>
    <row r="100" s="2" customFormat="1" ht="6.96" customHeight="1">
      <c r="A100" s="37"/>
      <c r="B100" s="58"/>
      <c r="C100" s="59"/>
      <c r="D100" s="59"/>
      <c r="E100" s="59"/>
      <c r="F100" s="59"/>
      <c r="G100" s="59"/>
      <c r="H100" s="59"/>
      <c r="I100" s="175"/>
      <c r="J100" s="59"/>
      <c r="K100" s="59"/>
      <c r="L100" s="43"/>
      <c r="M100" s="37"/>
      <c r="O100" s="37"/>
      <c r="P100" s="37"/>
      <c r="Q100" s="37"/>
      <c r="R100" s="37"/>
      <c r="S100" s="37"/>
      <c r="T100" s="37"/>
      <c r="U100" s="37"/>
      <c r="V100" s="37"/>
      <c r="W100" s="37"/>
      <c r="X100" s="37"/>
      <c r="Y100" s="37"/>
      <c r="Z100" s="37"/>
      <c r="AA100" s="37"/>
      <c r="AB100" s="37"/>
      <c r="AC100" s="37"/>
      <c r="AD100" s="37"/>
      <c r="AE100" s="37"/>
    </row>
  </sheetData>
  <sheetProtection sheet="1" autoFilter="0" formatColumns="0" formatRows="0" objects="1" scenarios="1" spinCount="100000" saltValue="zSXHo5VLNj4RVPn0ecPM+JHmYT8W+NTRMZ2F1sECj5wNkg6yZaaDBI+XJZBiOEzQwccjYZ+PF7EpNVt8cDRVeg==" hashValue="fwdYhFpCqcb42SiVz/qF95TmRZg+hXTYz0uV68fgAFm745jxNITgfCfl6w8Wjk5QbD9ou0X8w+8buzBg57tsEg==" algorithmName="SHA-512" password="CC35"/>
  <autoFilter ref="C91:K99"/>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140</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2298</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2299</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ROUND((SUM(BE94:BE210)),  2)</f>
        <v>0</v>
      </c>
      <c r="G37" s="37"/>
      <c r="H37" s="37"/>
      <c r="I37" s="164">
        <v>0.20999999999999999</v>
      </c>
      <c r="J37" s="163">
        <f>ROUND(((SUM(BE94:BE210))*I37),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ROUND((SUM(BF94:BF210)),  2)</f>
        <v>0</v>
      </c>
      <c r="G38" s="37"/>
      <c r="H38" s="37"/>
      <c r="I38" s="164">
        <v>0.14999999999999999</v>
      </c>
      <c r="J38" s="163">
        <f>ROUND(((SUM(BF94:BF210))*I38),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ROUND((SUM(BG94:BG210)),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ROUND((SUM(BH94:BH210)),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ROUND((SUM(BI94:BI210)),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2298</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3.1 -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J112</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J113</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J175</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2298</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3.1 -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P95+SUM(P96:P112)+P175</f>
        <v>0</v>
      </c>
      <c r="Q94" s="95"/>
      <c r="R94" s="201">
        <f>R95+SUM(R96:R112)+R175</f>
        <v>56.589580000000005</v>
      </c>
      <c r="S94" s="95"/>
      <c r="T94" s="202">
        <f>T95+SUM(T96:T112)+T175</f>
        <v>0</v>
      </c>
      <c r="U94" s="37"/>
      <c r="V94" s="37"/>
      <c r="W94" s="37"/>
      <c r="X94" s="37"/>
      <c r="Y94" s="37"/>
      <c r="Z94" s="37"/>
      <c r="AA94" s="37"/>
      <c r="AB94" s="37"/>
      <c r="AC94" s="37"/>
      <c r="AD94" s="37"/>
      <c r="AE94" s="37"/>
      <c r="AT94" s="16" t="s">
        <v>70</v>
      </c>
      <c r="AU94" s="16" t="s">
        <v>186</v>
      </c>
      <c r="BK94" s="203">
        <f>BK95+SUM(BK96:BK112)+BK175</f>
        <v>0</v>
      </c>
    </row>
    <row r="95" s="2" customFormat="1" ht="21.75" customHeight="1">
      <c r="A95" s="37"/>
      <c r="B95" s="38"/>
      <c r="C95" s="218" t="s">
        <v>78</v>
      </c>
      <c r="D95" s="218" t="s">
        <v>203</v>
      </c>
      <c r="E95" s="219" t="s">
        <v>2300</v>
      </c>
      <c r="F95" s="220" t="s">
        <v>2301</v>
      </c>
      <c r="G95" s="221" t="s">
        <v>266</v>
      </c>
      <c r="H95" s="222">
        <v>1</v>
      </c>
      <c r="I95" s="223"/>
      <c r="J95" s="224">
        <f>ROUND(I95*H95,2)</f>
        <v>0</v>
      </c>
      <c r="K95" s="220" t="s">
        <v>207</v>
      </c>
      <c r="L95" s="225"/>
      <c r="M95" s="226" t="s">
        <v>19</v>
      </c>
      <c r="N95" s="227" t="s">
        <v>42</v>
      </c>
      <c r="O95" s="83"/>
      <c r="P95" s="228">
        <f>O95*H95</f>
        <v>0</v>
      </c>
      <c r="Q95" s="228">
        <v>0</v>
      </c>
      <c r="R95" s="228">
        <f>Q95*H95</f>
        <v>0</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2302</v>
      </c>
    </row>
    <row r="96" s="2" customFormat="1">
      <c r="A96" s="37"/>
      <c r="B96" s="38"/>
      <c r="C96" s="39"/>
      <c r="D96" s="254" t="s">
        <v>341</v>
      </c>
      <c r="E96" s="39"/>
      <c r="F96" s="255" t="s">
        <v>2303</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2" customFormat="1" ht="21.75" customHeight="1">
      <c r="A97" s="37"/>
      <c r="B97" s="38"/>
      <c r="C97" s="218" t="s">
        <v>80</v>
      </c>
      <c r="D97" s="218" t="s">
        <v>203</v>
      </c>
      <c r="E97" s="219" t="s">
        <v>1785</v>
      </c>
      <c r="F97" s="220" t="s">
        <v>1786</v>
      </c>
      <c r="G97" s="221" t="s">
        <v>266</v>
      </c>
      <c r="H97" s="222">
        <v>2</v>
      </c>
      <c r="I97" s="223"/>
      <c r="J97" s="224">
        <f>ROUND(I97*H97,2)</f>
        <v>0</v>
      </c>
      <c r="K97" s="220" t="s">
        <v>207</v>
      </c>
      <c r="L97" s="225"/>
      <c r="M97" s="226" t="s">
        <v>19</v>
      </c>
      <c r="N97" s="227" t="s">
        <v>42</v>
      </c>
      <c r="O97" s="83"/>
      <c r="P97" s="228">
        <f>O97*H97</f>
        <v>0</v>
      </c>
      <c r="Q97" s="228">
        <v>1.23475</v>
      </c>
      <c r="R97" s="228">
        <f>Q97*H97</f>
        <v>2.4695</v>
      </c>
      <c r="S97" s="228">
        <v>0</v>
      </c>
      <c r="T97" s="229">
        <f>S97*H97</f>
        <v>0</v>
      </c>
      <c r="U97" s="37"/>
      <c r="V97" s="37"/>
      <c r="W97" s="37"/>
      <c r="X97" s="37"/>
      <c r="Y97" s="37"/>
      <c r="Z97" s="37"/>
      <c r="AA97" s="37"/>
      <c r="AB97" s="37"/>
      <c r="AC97" s="37"/>
      <c r="AD97" s="37"/>
      <c r="AE97" s="37"/>
      <c r="AR97" s="230" t="s">
        <v>208</v>
      </c>
      <c r="AT97" s="230" t="s">
        <v>203</v>
      </c>
      <c r="AU97" s="230" t="s">
        <v>71</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2304</v>
      </c>
    </row>
    <row r="98" s="2" customFormat="1">
      <c r="A98" s="37"/>
      <c r="B98" s="38"/>
      <c r="C98" s="39"/>
      <c r="D98" s="254" t="s">
        <v>341</v>
      </c>
      <c r="E98" s="39"/>
      <c r="F98" s="255" t="s">
        <v>2305</v>
      </c>
      <c r="G98" s="39"/>
      <c r="H98" s="39"/>
      <c r="I98" s="146"/>
      <c r="J98" s="39"/>
      <c r="K98" s="39"/>
      <c r="L98" s="43"/>
      <c r="M98" s="256"/>
      <c r="N98" s="257"/>
      <c r="O98" s="83"/>
      <c r="P98" s="83"/>
      <c r="Q98" s="83"/>
      <c r="R98" s="83"/>
      <c r="S98" s="83"/>
      <c r="T98" s="84"/>
      <c r="U98" s="37"/>
      <c r="V98" s="37"/>
      <c r="W98" s="37"/>
      <c r="X98" s="37"/>
      <c r="Y98" s="37"/>
      <c r="Z98" s="37"/>
      <c r="AA98" s="37"/>
      <c r="AB98" s="37"/>
      <c r="AC98" s="37"/>
      <c r="AD98" s="37"/>
      <c r="AE98" s="37"/>
      <c r="AT98" s="16" t="s">
        <v>341</v>
      </c>
      <c r="AU98" s="16" t="s">
        <v>71</v>
      </c>
    </row>
    <row r="99" s="2" customFormat="1" ht="21.75" customHeight="1">
      <c r="A99" s="37"/>
      <c r="B99" s="38"/>
      <c r="C99" s="218" t="s">
        <v>93</v>
      </c>
      <c r="D99" s="218" t="s">
        <v>203</v>
      </c>
      <c r="E99" s="219" t="s">
        <v>1885</v>
      </c>
      <c r="F99" s="220" t="s">
        <v>1886</v>
      </c>
      <c r="G99" s="221" t="s">
        <v>266</v>
      </c>
      <c r="H99" s="222">
        <v>152</v>
      </c>
      <c r="I99" s="223"/>
      <c r="J99" s="224">
        <f>ROUND(I99*H99,2)</f>
        <v>0</v>
      </c>
      <c r="K99" s="220" t="s">
        <v>207</v>
      </c>
      <c r="L99" s="225"/>
      <c r="M99" s="226" t="s">
        <v>19</v>
      </c>
      <c r="N99" s="227" t="s">
        <v>42</v>
      </c>
      <c r="O99" s="83"/>
      <c r="P99" s="228">
        <f>O99*H99</f>
        <v>0</v>
      </c>
      <c r="Q99" s="228">
        <v>0.00040999999999999999</v>
      </c>
      <c r="R99" s="228">
        <f>Q99*H99</f>
        <v>0.06232</v>
      </c>
      <c r="S99" s="228">
        <v>0</v>
      </c>
      <c r="T99" s="229">
        <f>S99*H99</f>
        <v>0</v>
      </c>
      <c r="U99" s="37"/>
      <c r="V99" s="37"/>
      <c r="W99" s="37"/>
      <c r="X99" s="37"/>
      <c r="Y99" s="37"/>
      <c r="Z99" s="37"/>
      <c r="AA99" s="37"/>
      <c r="AB99" s="37"/>
      <c r="AC99" s="37"/>
      <c r="AD99" s="37"/>
      <c r="AE99" s="37"/>
      <c r="AR99" s="230" t="s">
        <v>208</v>
      </c>
      <c r="AT99" s="230" t="s">
        <v>203</v>
      </c>
      <c r="AU99" s="230" t="s">
        <v>71</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2306</v>
      </c>
    </row>
    <row r="100" s="2" customFormat="1">
      <c r="A100" s="37"/>
      <c r="B100" s="38"/>
      <c r="C100" s="39"/>
      <c r="D100" s="254" t="s">
        <v>341</v>
      </c>
      <c r="E100" s="39"/>
      <c r="F100" s="255" t="s">
        <v>2307</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341</v>
      </c>
      <c r="AU100" s="16" t="s">
        <v>71</v>
      </c>
    </row>
    <row r="101" s="2" customFormat="1" ht="21.75" customHeight="1">
      <c r="A101" s="37"/>
      <c r="B101" s="38"/>
      <c r="C101" s="218" t="s">
        <v>209</v>
      </c>
      <c r="D101" s="218" t="s">
        <v>203</v>
      </c>
      <c r="E101" s="219" t="s">
        <v>1889</v>
      </c>
      <c r="F101" s="220" t="s">
        <v>1890</v>
      </c>
      <c r="G101" s="221" t="s">
        <v>266</v>
      </c>
      <c r="H101" s="222">
        <v>152</v>
      </c>
      <c r="I101" s="223"/>
      <c r="J101" s="224">
        <f>ROUND(I101*H101,2)</f>
        <v>0</v>
      </c>
      <c r="K101" s="220" t="s">
        <v>207</v>
      </c>
      <c r="L101" s="225"/>
      <c r="M101" s="226" t="s">
        <v>19</v>
      </c>
      <c r="N101" s="227" t="s">
        <v>42</v>
      </c>
      <c r="O101" s="83"/>
      <c r="P101" s="228">
        <f>O101*H101</f>
        <v>0</v>
      </c>
      <c r="Q101" s="228">
        <v>0.00014999999999999999</v>
      </c>
      <c r="R101" s="228">
        <f>Q101*H101</f>
        <v>0.022799999999999997</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2308</v>
      </c>
    </row>
    <row r="102" s="2" customFormat="1">
      <c r="A102" s="37"/>
      <c r="B102" s="38"/>
      <c r="C102" s="39"/>
      <c r="D102" s="254" t="s">
        <v>341</v>
      </c>
      <c r="E102" s="39"/>
      <c r="F102" s="255" t="s">
        <v>2307</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2" customFormat="1" ht="21.75" customHeight="1">
      <c r="A103" s="37"/>
      <c r="B103" s="38"/>
      <c r="C103" s="218" t="s">
        <v>220</v>
      </c>
      <c r="D103" s="218" t="s">
        <v>203</v>
      </c>
      <c r="E103" s="219" t="s">
        <v>1892</v>
      </c>
      <c r="F103" s="220" t="s">
        <v>1893</v>
      </c>
      <c r="G103" s="221" t="s">
        <v>266</v>
      </c>
      <c r="H103" s="222">
        <v>152</v>
      </c>
      <c r="I103" s="223"/>
      <c r="J103" s="224">
        <f>ROUND(I103*H103,2)</f>
        <v>0</v>
      </c>
      <c r="K103" s="220" t="s">
        <v>207</v>
      </c>
      <c r="L103" s="225"/>
      <c r="M103" s="226" t="s">
        <v>19</v>
      </c>
      <c r="N103" s="227" t="s">
        <v>42</v>
      </c>
      <c r="O103" s="83"/>
      <c r="P103" s="228">
        <f>O103*H103</f>
        <v>0</v>
      </c>
      <c r="Q103" s="228">
        <v>5.0000000000000002E-05</v>
      </c>
      <c r="R103" s="228">
        <f>Q103*H103</f>
        <v>0.0076</v>
      </c>
      <c r="S103" s="228">
        <v>0</v>
      </c>
      <c r="T103" s="229">
        <f>S103*H103</f>
        <v>0</v>
      </c>
      <c r="U103" s="37"/>
      <c r="V103" s="37"/>
      <c r="W103" s="37"/>
      <c r="X103" s="37"/>
      <c r="Y103" s="37"/>
      <c r="Z103" s="37"/>
      <c r="AA103" s="37"/>
      <c r="AB103" s="37"/>
      <c r="AC103" s="37"/>
      <c r="AD103" s="37"/>
      <c r="AE103" s="37"/>
      <c r="AR103" s="230" t="s">
        <v>208</v>
      </c>
      <c r="AT103" s="230" t="s">
        <v>203</v>
      </c>
      <c r="AU103" s="230" t="s">
        <v>71</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2309</v>
      </c>
    </row>
    <row r="104" s="2" customFormat="1">
      <c r="A104" s="37"/>
      <c r="B104" s="38"/>
      <c r="C104" s="39"/>
      <c r="D104" s="254" t="s">
        <v>341</v>
      </c>
      <c r="E104" s="39"/>
      <c r="F104" s="255" t="s">
        <v>2307</v>
      </c>
      <c r="G104" s="39"/>
      <c r="H104" s="39"/>
      <c r="I104" s="146"/>
      <c r="J104" s="39"/>
      <c r="K104" s="39"/>
      <c r="L104" s="43"/>
      <c r="M104" s="256"/>
      <c r="N104" s="257"/>
      <c r="O104" s="83"/>
      <c r="P104" s="83"/>
      <c r="Q104" s="83"/>
      <c r="R104" s="83"/>
      <c r="S104" s="83"/>
      <c r="T104" s="84"/>
      <c r="U104" s="37"/>
      <c r="V104" s="37"/>
      <c r="W104" s="37"/>
      <c r="X104" s="37"/>
      <c r="Y104" s="37"/>
      <c r="Z104" s="37"/>
      <c r="AA104" s="37"/>
      <c r="AB104" s="37"/>
      <c r="AC104" s="37"/>
      <c r="AD104" s="37"/>
      <c r="AE104" s="37"/>
      <c r="AT104" s="16" t="s">
        <v>341</v>
      </c>
      <c r="AU104" s="16" t="s">
        <v>71</v>
      </c>
    </row>
    <row r="105" s="2" customFormat="1" ht="21.75" customHeight="1">
      <c r="A105" s="37"/>
      <c r="B105" s="38"/>
      <c r="C105" s="218" t="s">
        <v>224</v>
      </c>
      <c r="D105" s="218" t="s">
        <v>203</v>
      </c>
      <c r="E105" s="219" t="s">
        <v>1905</v>
      </c>
      <c r="F105" s="220" t="s">
        <v>1906</v>
      </c>
      <c r="G105" s="221" t="s">
        <v>266</v>
      </c>
      <c r="H105" s="222">
        <v>76</v>
      </c>
      <c r="I105" s="223"/>
      <c r="J105" s="224">
        <f>ROUND(I105*H105,2)</f>
        <v>0</v>
      </c>
      <c r="K105" s="220" t="s">
        <v>207</v>
      </c>
      <c r="L105" s="225"/>
      <c r="M105" s="226" t="s">
        <v>19</v>
      </c>
      <c r="N105" s="227" t="s">
        <v>42</v>
      </c>
      <c r="O105" s="83"/>
      <c r="P105" s="228">
        <f>O105*H105</f>
        <v>0</v>
      </c>
      <c r="Q105" s="228">
        <v>0.00018000000000000001</v>
      </c>
      <c r="R105" s="228">
        <f>Q105*H105</f>
        <v>0.013680000000000001</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2310</v>
      </c>
    </row>
    <row r="106" s="2" customFormat="1">
      <c r="A106" s="37"/>
      <c r="B106" s="38"/>
      <c r="C106" s="39"/>
      <c r="D106" s="254" t="s">
        <v>341</v>
      </c>
      <c r="E106" s="39"/>
      <c r="F106" s="255" t="s">
        <v>2307</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341</v>
      </c>
      <c r="AU106" s="16" t="s">
        <v>71</v>
      </c>
    </row>
    <row r="107" s="2" customFormat="1" ht="21.75" customHeight="1">
      <c r="A107" s="37"/>
      <c r="B107" s="38"/>
      <c r="C107" s="218" t="s">
        <v>228</v>
      </c>
      <c r="D107" s="218" t="s">
        <v>203</v>
      </c>
      <c r="E107" s="219" t="s">
        <v>1877</v>
      </c>
      <c r="F107" s="220" t="s">
        <v>1878</v>
      </c>
      <c r="G107" s="221" t="s">
        <v>266</v>
      </c>
      <c r="H107" s="222">
        <v>152</v>
      </c>
      <c r="I107" s="223"/>
      <c r="J107" s="224">
        <f>ROUND(I107*H107,2)</f>
        <v>0</v>
      </c>
      <c r="K107" s="220" t="s">
        <v>207</v>
      </c>
      <c r="L107" s="225"/>
      <c r="M107" s="226" t="s">
        <v>19</v>
      </c>
      <c r="N107" s="227" t="s">
        <v>42</v>
      </c>
      <c r="O107" s="83"/>
      <c r="P107" s="228">
        <f>O107*H107</f>
        <v>0</v>
      </c>
      <c r="Q107" s="228">
        <v>9.0000000000000006E-05</v>
      </c>
      <c r="R107" s="228">
        <f>Q107*H107</f>
        <v>0.013680000000000001</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2311</v>
      </c>
    </row>
    <row r="108" s="2" customFormat="1">
      <c r="A108" s="37"/>
      <c r="B108" s="38"/>
      <c r="C108" s="39"/>
      <c r="D108" s="254" t="s">
        <v>341</v>
      </c>
      <c r="E108" s="39"/>
      <c r="F108" s="255" t="s">
        <v>2307</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71</v>
      </c>
    </row>
    <row r="109" s="2" customFormat="1" ht="21.75" customHeight="1">
      <c r="A109" s="37"/>
      <c r="B109" s="38"/>
      <c r="C109" s="218" t="s">
        <v>208</v>
      </c>
      <c r="D109" s="218" t="s">
        <v>203</v>
      </c>
      <c r="E109" s="219" t="s">
        <v>1909</v>
      </c>
      <c r="F109" s="220" t="s">
        <v>1910</v>
      </c>
      <c r="G109" s="221" t="s">
        <v>333</v>
      </c>
      <c r="H109" s="222">
        <v>54</v>
      </c>
      <c r="I109" s="223"/>
      <c r="J109" s="224">
        <f>ROUND(I109*H109,2)</f>
        <v>0</v>
      </c>
      <c r="K109" s="220" t="s">
        <v>207</v>
      </c>
      <c r="L109" s="225"/>
      <c r="M109" s="226" t="s">
        <v>19</v>
      </c>
      <c r="N109" s="227" t="s">
        <v>42</v>
      </c>
      <c r="O109" s="83"/>
      <c r="P109" s="228">
        <f>O109*H109</f>
        <v>0</v>
      </c>
      <c r="Q109" s="228">
        <v>1</v>
      </c>
      <c r="R109" s="228">
        <f>Q109*H109</f>
        <v>54</v>
      </c>
      <c r="S109" s="228">
        <v>0</v>
      </c>
      <c r="T109" s="229">
        <f>S109*H109</f>
        <v>0</v>
      </c>
      <c r="U109" s="37"/>
      <c r="V109" s="37"/>
      <c r="W109" s="37"/>
      <c r="X109" s="37"/>
      <c r="Y109" s="37"/>
      <c r="Z109" s="37"/>
      <c r="AA109" s="37"/>
      <c r="AB109" s="37"/>
      <c r="AC109" s="37"/>
      <c r="AD109" s="37"/>
      <c r="AE109" s="37"/>
      <c r="AR109" s="230" t="s">
        <v>208</v>
      </c>
      <c r="AT109" s="230" t="s">
        <v>203</v>
      </c>
      <c r="AU109" s="230" t="s">
        <v>71</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2312</v>
      </c>
    </row>
    <row r="110" s="2" customFormat="1">
      <c r="A110" s="37"/>
      <c r="B110" s="38"/>
      <c r="C110" s="39"/>
      <c r="D110" s="254" t="s">
        <v>341</v>
      </c>
      <c r="E110" s="39"/>
      <c r="F110" s="255" t="s">
        <v>2313</v>
      </c>
      <c r="G110" s="39"/>
      <c r="H110" s="39"/>
      <c r="I110" s="146"/>
      <c r="J110" s="39"/>
      <c r="K110" s="39"/>
      <c r="L110" s="43"/>
      <c r="M110" s="256"/>
      <c r="N110" s="257"/>
      <c r="O110" s="83"/>
      <c r="P110" s="83"/>
      <c r="Q110" s="83"/>
      <c r="R110" s="83"/>
      <c r="S110" s="83"/>
      <c r="T110" s="84"/>
      <c r="U110" s="37"/>
      <c r="V110" s="37"/>
      <c r="W110" s="37"/>
      <c r="X110" s="37"/>
      <c r="Y110" s="37"/>
      <c r="Z110" s="37"/>
      <c r="AA110" s="37"/>
      <c r="AB110" s="37"/>
      <c r="AC110" s="37"/>
      <c r="AD110" s="37"/>
      <c r="AE110" s="37"/>
      <c r="AT110" s="16" t="s">
        <v>341</v>
      </c>
      <c r="AU110" s="16" t="s">
        <v>71</v>
      </c>
    </row>
    <row r="111" s="13" customFormat="1">
      <c r="A111" s="13"/>
      <c r="B111" s="264"/>
      <c r="C111" s="265"/>
      <c r="D111" s="254" t="s">
        <v>1417</v>
      </c>
      <c r="E111" s="266" t="s">
        <v>19</v>
      </c>
      <c r="F111" s="267" t="s">
        <v>2154</v>
      </c>
      <c r="G111" s="265"/>
      <c r="H111" s="268">
        <v>54</v>
      </c>
      <c r="I111" s="269"/>
      <c r="J111" s="265"/>
      <c r="K111" s="265"/>
      <c r="L111" s="270"/>
      <c r="M111" s="271"/>
      <c r="N111" s="272"/>
      <c r="O111" s="272"/>
      <c r="P111" s="272"/>
      <c r="Q111" s="272"/>
      <c r="R111" s="272"/>
      <c r="S111" s="272"/>
      <c r="T111" s="273"/>
      <c r="U111" s="13"/>
      <c r="V111" s="13"/>
      <c r="W111" s="13"/>
      <c r="X111" s="13"/>
      <c r="Y111" s="13"/>
      <c r="Z111" s="13"/>
      <c r="AA111" s="13"/>
      <c r="AB111" s="13"/>
      <c r="AC111" s="13"/>
      <c r="AD111" s="13"/>
      <c r="AE111" s="13"/>
      <c r="AT111" s="274" t="s">
        <v>1417</v>
      </c>
      <c r="AU111" s="274" t="s">
        <v>71</v>
      </c>
      <c r="AV111" s="13" t="s">
        <v>80</v>
      </c>
      <c r="AW111" s="13" t="s">
        <v>33</v>
      </c>
      <c r="AX111" s="13" t="s">
        <v>78</v>
      </c>
      <c r="AY111" s="274" t="s">
        <v>202</v>
      </c>
    </row>
    <row r="112" s="11" customFormat="1" ht="25.92" customHeight="1">
      <c r="A112" s="11"/>
      <c r="B112" s="204"/>
      <c r="C112" s="205"/>
      <c r="D112" s="206" t="s">
        <v>70</v>
      </c>
      <c r="E112" s="207" t="s">
        <v>1590</v>
      </c>
      <c r="F112" s="207" t="s">
        <v>1591</v>
      </c>
      <c r="G112" s="205"/>
      <c r="H112" s="205"/>
      <c r="I112" s="208"/>
      <c r="J112" s="209">
        <f>BK112</f>
        <v>0</v>
      </c>
      <c r="K112" s="205"/>
      <c r="L112" s="210"/>
      <c r="M112" s="211"/>
      <c r="N112" s="212"/>
      <c r="O112" s="212"/>
      <c r="P112" s="213">
        <f>P113</f>
        <v>0</v>
      </c>
      <c r="Q112" s="212"/>
      <c r="R112" s="213">
        <f>R113</f>
        <v>0</v>
      </c>
      <c r="S112" s="212"/>
      <c r="T112" s="214">
        <f>T113</f>
        <v>0</v>
      </c>
      <c r="U112" s="11"/>
      <c r="V112" s="11"/>
      <c r="W112" s="11"/>
      <c r="X112" s="11"/>
      <c r="Y112" s="11"/>
      <c r="Z112" s="11"/>
      <c r="AA112" s="11"/>
      <c r="AB112" s="11"/>
      <c r="AC112" s="11"/>
      <c r="AD112" s="11"/>
      <c r="AE112" s="11"/>
      <c r="AR112" s="215" t="s">
        <v>78</v>
      </c>
      <c r="AT112" s="216" t="s">
        <v>70</v>
      </c>
      <c r="AU112" s="216" t="s">
        <v>71</v>
      </c>
      <c r="AY112" s="215" t="s">
        <v>202</v>
      </c>
      <c r="BK112" s="217">
        <f>BK113</f>
        <v>0</v>
      </c>
    </row>
    <row r="113" s="11" customFormat="1" ht="22.8" customHeight="1">
      <c r="A113" s="11"/>
      <c r="B113" s="204"/>
      <c r="C113" s="205"/>
      <c r="D113" s="206" t="s">
        <v>70</v>
      </c>
      <c r="E113" s="252" t="s">
        <v>220</v>
      </c>
      <c r="F113" s="252" t="s">
        <v>1927</v>
      </c>
      <c r="G113" s="205"/>
      <c r="H113" s="205"/>
      <c r="I113" s="208"/>
      <c r="J113" s="253">
        <f>BK113</f>
        <v>0</v>
      </c>
      <c r="K113" s="205"/>
      <c r="L113" s="210"/>
      <c r="M113" s="211"/>
      <c r="N113" s="212"/>
      <c r="O113" s="212"/>
      <c r="P113" s="213">
        <f>SUM(P114:P174)</f>
        <v>0</v>
      </c>
      <c r="Q113" s="212"/>
      <c r="R113" s="213">
        <f>SUM(R114:R174)</f>
        <v>0</v>
      </c>
      <c r="S113" s="212"/>
      <c r="T113" s="214">
        <f>SUM(T114:T174)</f>
        <v>0</v>
      </c>
      <c r="U113" s="11"/>
      <c r="V113" s="11"/>
      <c r="W113" s="11"/>
      <c r="X113" s="11"/>
      <c r="Y113" s="11"/>
      <c r="Z113" s="11"/>
      <c r="AA113" s="11"/>
      <c r="AB113" s="11"/>
      <c r="AC113" s="11"/>
      <c r="AD113" s="11"/>
      <c r="AE113" s="11"/>
      <c r="AR113" s="215" t="s">
        <v>78</v>
      </c>
      <c r="AT113" s="216" t="s">
        <v>70</v>
      </c>
      <c r="AU113" s="216" t="s">
        <v>78</v>
      </c>
      <c r="AY113" s="215" t="s">
        <v>202</v>
      </c>
      <c r="BK113" s="217">
        <f>SUM(BK114:BK174)</f>
        <v>0</v>
      </c>
    </row>
    <row r="114" s="2" customFormat="1" ht="55.5" customHeight="1">
      <c r="A114" s="37"/>
      <c r="B114" s="38"/>
      <c r="C114" s="232" t="s">
        <v>235</v>
      </c>
      <c r="D114" s="232" t="s">
        <v>259</v>
      </c>
      <c r="E114" s="233" t="s">
        <v>2028</v>
      </c>
      <c r="F114" s="234" t="s">
        <v>2029</v>
      </c>
      <c r="G114" s="235" t="s">
        <v>1647</v>
      </c>
      <c r="H114" s="236">
        <v>24</v>
      </c>
      <c r="I114" s="237"/>
      <c r="J114" s="238">
        <f>ROUND(I114*H114,2)</f>
        <v>0</v>
      </c>
      <c r="K114" s="234" t="s">
        <v>207</v>
      </c>
      <c r="L114" s="43"/>
      <c r="M114" s="239" t="s">
        <v>19</v>
      </c>
      <c r="N114" s="240" t="s">
        <v>42</v>
      </c>
      <c r="O114" s="83"/>
      <c r="P114" s="228">
        <f>O114*H114</f>
        <v>0</v>
      </c>
      <c r="Q114" s="228">
        <v>0</v>
      </c>
      <c r="R114" s="228">
        <f>Q114*H114</f>
        <v>0</v>
      </c>
      <c r="S114" s="228">
        <v>0</v>
      </c>
      <c r="T114" s="229">
        <f>S114*H114</f>
        <v>0</v>
      </c>
      <c r="U114" s="37"/>
      <c r="V114" s="37"/>
      <c r="W114" s="37"/>
      <c r="X114" s="37"/>
      <c r="Y114" s="37"/>
      <c r="Z114" s="37"/>
      <c r="AA114" s="37"/>
      <c r="AB114" s="37"/>
      <c r="AC114" s="37"/>
      <c r="AD114" s="37"/>
      <c r="AE114" s="37"/>
      <c r="AR114" s="230" t="s">
        <v>209</v>
      </c>
      <c r="AT114" s="230" t="s">
        <v>259</v>
      </c>
      <c r="AU114" s="230" t="s">
        <v>80</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209</v>
      </c>
      <c r="BM114" s="230" t="s">
        <v>2314</v>
      </c>
    </row>
    <row r="115" s="2" customFormat="1">
      <c r="A115" s="37"/>
      <c r="B115" s="38"/>
      <c r="C115" s="39"/>
      <c r="D115" s="254" t="s">
        <v>1355</v>
      </c>
      <c r="E115" s="39"/>
      <c r="F115" s="255" t="s">
        <v>2031</v>
      </c>
      <c r="G115" s="39"/>
      <c r="H115" s="39"/>
      <c r="I115" s="146"/>
      <c r="J115" s="39"/>
      <c r="K115" s="39"/>
      <c r="L115" s="43"/>
      <c r="M115" s="256"/>
      <c r="N115" s="257"/>
      <c r="O115" s="83"/>
      <c r="P115" s="83"/>
      <c r="Q115" s="83"/>
      <c r="R115" s="83"/>
      <c r="S115" s="83"/>
      <c r="T115" s="84"/>
      <c r="U115" s="37"/>
      <c r="V115" s="37"/>
      <c r="W115" s="37"/>
      <c r="X115" s="37"/>
      <c r="Y115" s="37"/>
      <c r="Z115" s="37"/>
      <c r="AA115" s="37"/>
      <c r="AB115" s="37"/>
      <c r="AC115" s="37"/>
      <c r="AD115" s="37"/>
      <c r="AE115" s="37"/>
      <c r="AT115" s="16" t="s">
        <v>1355</v>
      </c>
      <c r="AU115" s="16" t="s">
        <v>80</v>
      </c>
    </row>
    <row r="116" s="2" customFormat="1">
      <c r="A116" s="37"/>
      <c r="B116" s="38"/>
      <c r="C116" s="39"/>
      <c r="D116" s="254" t="s">
        <v>341</v>
      </c>
      <c r="E116" s="39"/>
      <c r="F116" s="255" t="s">
        <v>2315</v>
      </c>
      <c r="G116" s="39"/>
      <c r="H116" s="39"/>
      <c r="I116" s="146"/>
      <c r="J116" s="39"/>
      <c r="K116" s="39"/>
      <c r="L116" s="43"/>
      <c r="M116" s="256"/>
      <c r="N116" s="257"/>
      <c r="O116" s="83"/>
      <c r="P116" s="83"/>
      <c r="Q116" s="83"/>
      <c r="R116" s="83"/>
      <c r="S116" s="83"/>
      <c r="T116" s="84"/>
      <c r="U116" s="37"/>
      <c r="V116" s="37"/>
      <c r="W116" s="37"/>
      <c r="X116" s="37"/>
      <c r="Y116" s="37"/>
      <c r="Z116" s="37"/>
      <c r="AA116" s="37"/>
      <c r="AB116" s="37"/>
      <c r="AC116" s="37"/>
      <c r="AD116" s="37"/>
      <c r="AE116" s="37"/>
      <c r="AT116" s="16" t="s">
        <v>341</v>
      </c>
      <c r="AU116" s="16" t="s">
        <v>80</v>
      </c>
    </row>
    <row r="117" s="2" customFormat="1" ht="33" customHeight="1">
      <c r="A117" s="37"/>
      <c r="B117" s="38"/>
      <c r="C117" s="232" t="s">
        <v>239</v>
      </c>
      <c r="D117" s="232" t="s">
        <v>259</v>
      </c>
      <c r="E117" s="233" t="s">
        <v>2034</v>
      </c>
      <c r="F117" s="234" t="s">
        <v>2035</v>
      </c>
      <c r="G117" s="235" t="s">
        <v>1595</v>
      </c>
      <c r="H117" s="236">
        <v>64</v>
      </c>
      <c r="I117" s="237"/>
      <c r="J117" s="238">
        <f>ROUND(I117*H117,2)</f>
        <v>0</v>
      </c>
      <c r="K117" s="234" t="s">
        <v>207</v>
      </c>
      <c r="L117" s="43"/>
      <c r="M117" s="239" t="s">
        <v>19</v>
      </c>
      <c r="N117" s="240" t="s">
        <v>42</v>
      </c>
      <c r="O117" s="83"/>
      <c r="P117" s="228">
        <f>O117*H117</f>
        <v>0</v>
      </c>
      <c r="Q117" s="228">
        <v>0</v>
      </c>
      <c r="R117" s="228">
        <f>Q117*H117</f>
        <v>0</v>
      </c>
      <c r="S117" s="228">
        <v>0</v>
      </c>
      <c r="T117" s="229">
        <f>S117*H117</f>
        <v>0</v>
      </c>
      <c r="U117" s="37"/>
      <c r="V117" s="37"/>
      <c r="W117" s="37"/>
      <c r="X117" s="37"/>
      <c r="Y117" s="37"/>
      <c r="Z117" s="37"/>
      <c r="AA117" s="37"/>
      <c r="AB117" s="37"/>
      <c r="AC117" s="37"/>
      <c r="AD117" s="37"/>
      <c r="AE117" s="37"/>
      <c r="AR117" s="230" t="s">
        <v>209</v>
      </c>
      <c r="AT117" s="230" t="s">
        <v>259</v>
      </c>
      <c r="AU117" s="230" t="s">
        <v>80</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209</v>
      </c>
      <c r="BM117" s="230" t="s">
        <v>2316</v>
      </c>
    </row>
    <row r="118" s="2" customFormat="1">
      <c r="A118" s="37"/>
      <c r="B118" s="38"/>
      <c r="C118" s="39"/>
      <c r="D118" s="254" t="s">
        <v>1355</v>
      </c>
      <c r="E118" s="39"/>
      <c r="F118" s="255" t="s">
        <v>2037</v>
      </c>
      <c r="G118" s="39"/>
      <c r="H118" s="39"/>
      <c r="I118" s="146"/>
      <c r="J118" s="39"/>
      <c r="K118" s="39"/>
      <c r="L118" s="43"/>
      <c r="M118" s="256"/>
      <c r="N118" s="257"/>
      <c r="O118" s="83"/>
      <c r="P118" s="83"/>
      <c r="Q118" s="83"/>
      <c r="R118" s="83"/>
      <c r="S118" s="83"/>
      <c r="T118" s="84"/>
      <c r="U118" s="37"/>
      <c r="V118" s="37"/>
      <c r="W118" s="37"/>
      <c r="X118" s="37"/>
      <c r="Y118" s="37"/>
      <c r="Z118" s="37"/>
      <c r="AA118" s="37"/>
      <c r="AB118" s="37"/>
      <c r="AC118" s="37"/>
      <c r="AD118" s="37"/>
      <c r="AE118" s="37"/>
      <c r="AT118" s="16" t="s">
        <v>1355</v>
      </c>
      <c r="AU118" s="16" t="s">
        <v>80</v>
      </c>
    </row>
    <row r="119" s="2" customFormat="1">
      <c r="A119" s="37"/>
      <c r="B119" s="38"/>
      <c r="C119" s="39"/>
      <c r="D119" s="254" t="s">
        <v>341</v>
      </c>
      <c r="E119" s="39"/>
      <c r="F119" s="255" t="s">
        <v>2317</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341</v>
      </c>
      <c r="AU119" s="16" t="s">
        <v>80</v>
      </c>
    </row>
    <row r="120" s="13" customFormat="1">
      <c r="A120" s="13"/>
      <c r="B120" s="264"/>
      <c r="C120" s="265"/>
      <c r="D120" s="254" t="s">
        <v>1417</v>
      </c>
      <c r="E120" s="266" t="s">
        <v>19</v>
      </c>
      <c r="F120" s="267" t="s">
        <v>2318</v>
      </c>
      <c r="G120" s="265"/>
      <c r="H120" s="268">
        <v>64</v>
      </c>
      <c r="I120" s="269"/>
      <c r="J120" s="265"/>
      <c r="K120" s="265"/>
      <c r="L120" s="270"/>
      <c r="M120" s="271"/>
      <c r="N120" s="272"/>
      <c r="O120" s="272"/>
      <c r="P120" s="272"/>
      <c r="Q120" s="272"/>
      <c r="R120" s="272"/>
      <c r="S120" s="272"/>
      <c r="T120" s="273"/>
      <c r="U120" s="13"/>
      <c r="V120" s="13"/>
      <c r="W120" s="13"/>
      <c r="X120" s="13"/>
      <c r="Y120" s="13"/>
      <c r="Z120" s="13"/>
      <c r="AA120" s="13"/>
      <c r="AB120" s="13"/>
      <c r="AC120" s="13"/>
      <c r="AD120" s="13"/>
      <c r="AE120" s="13"/>
      <c r="AT120" s="274" t="s">
        <v>1417</v>
      </c>
      <c r="AU120" s="274" t="s">
        <v>80</v>
      </c>
      <c r="AV120" s="13" t="s">
        <v>80</v>
      </c>
      <c r="AW120" s="13" t="s">
        <v>33</v>
      </c>
      <c r="AX120" s="13" t="s">
        <v>78</v>
      </c>
      <c r="AY120" s="274" t="s">
        <v>202</v>
      </c>
    </row>
    <row r="121" s="2" customFormat="1" ht="33" customHeight="1">
      <c r="A121" s="37"/>
      <c r="B121" s="38"/>
      <c r="C121" s="232" t="s">
        <v>243</v>
      </c>
      <c r="D121" s="232" t="s">
        <v>259</v>
      </c>
      <c r="E121" s="233" t="s">
        <v>1934</v>
      </c>
      <c r="F121" s="234" t="s">
        <v>1935</v>
      </c>
      <c r="G121" s="235" t="s">
        <v>1647</v>
      </c>
      <c r="H121" s="236">
        <v>36</v>
      </c>
      <c r="I121" s="237"/>
      <c r="J121" s="238">
        <f>ROUND(I121*H121,2)</f>
        <v>0</v>
      </c>
      <c r="K121" s="234" t="s">
        <v>207</v>
      </c>
      <c r="L121" s="43"/>
      <c r="M121" s="239" t="s">
        <v>19</v>
      </c>
      <c r="N121" s="240"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209</v>
      </c>
      <c r="AT121" s="230" t="s">
        <v>259</v>
      </c>
      <c r="AU121" s="230" t="s">
        <v>80</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209</v>
      </c>
      <c r="BM121" s="230" t="s">
        <v>2319</v>
      </c>
    </row>
    <row r="122" s="2" customFormat="1">
      <c r="A122" s="37"/>
      <c r="B122" s="38"/>
      <c r="C122" s="39"/>
      <c r="D122" s="254" t="s">
        <v>1355</v>
      </c>
      <c r="E122" s="39"/>
      <c r="F122" s="255" t="s">
        <v>1937</v>
      </c>
      <c r="G122" s="39"/>
      <c r="H122" s="39"/>
      <c r="I122" s="146"/>
      <c r="J122" s="39"/>
      <c r="K122" s="39"/>
      <c r="L122" s="43"/>
      <c r="M122" s="256"/>
      <c r="N122" s="257"/>
      <c r="O122" s="83"/>
      <c r="P122" s="83"/>
      <c r="Q122" s="83"/>
      <c r="R122" s="83"/>
      <c r="S122" s="83"/>
      <c r="T122" s="84"/>
      <c r="U122" s="37"/>
      <c r="V122" s="37"/>
      <c r="W122" s="37"/>
      <c r="X122" s="37"/>
      <c r="Y122" s="37"/>
      <c r="Z122" s="37"/>
      <c r="AA122" s="37"/>
      <c r="AB122" s="37"/>
      <c r="AC122" s="37"/>
      <c r="AD122" s="37"/>
      <c r="AE122" s="37"/>
      <c r="AT122" s="16" t="s">
        <v>1355</v>
      </c>
      <c r="AU122" s="16" t="s">
        <v>80</v>
      </c>
    </row>
    <row r="123" s="2" customFormat="1">
      <c r="A123" s="37"/>
      <c r="B123" s="38"/>
      <c r="C123" s="39"/>
      <c r="D123" s="254" t="s">
        <v>341</v>
      </c>
      <c r="E123" s="39"/>
      <c r="F123" s="255" t="s">
        <v>2320</v>
      </c>
      <c r="G123" s="39"/>
      <c r="H123" s="39"/>
      <c r="I123" s="146"/>
      <c r="J123" s="39"/>
      <c r="K123" s="39"/>
      <c r="L123" s="43"/>
      <c r="M123" s="256"/>
      <c r="N123" s="257"/>
      <c r="O123" s="83"/>
      <c r="P123" s="83"/>
      <c r="Q123" s="83"/>
      <c r="R123" s="83"/>
      <c r="S123" s="83"/>
      <c r="T123" s="84"/>
      <c r="U123" s="37"/>
      <c r="V123" s="37"/>
      <c r="W123" s="37"/>
      <c r="X123" s="37"/>
      <c r="Y123" s="37"/>
      <c r="Z123" s="37"/>
      <c r="AA123" s="37"/>
      <c r="AB123" s="37"/>
      <c r="AC123" s="37"/>
      <c r="AD123" s="37"/>
      <c r="AE123" s="37"/>
      <c r="AT123" s="16" t="s">
        <v>341</v>
      </c>
      <c r="AU123" s="16" t="s">
        <v>80</v>
      </c>
    </row>
    <row r="124" s="13" customFormat="1">
      <c r="A124" s="13"/>
      <c r="B124" s="264"/>
      <c r="C124" s="265"/>
      <c r="D124" s="254" t="s">
        <v>1417</v>
      </c>
      <c r="E124" s="266" t="s">
        <v>19</v>
      </c>
      <c r="F124" s="267" t="s">
        <v>2170</v>
      </c>
      <c r="G124" s="265"/>
      <c r="H124" s="268">
        <v>36</v>
      </c>
      <c r="I124" s="269"/>
      <c r="J124" s="265"/>
      <c r="K124" s="265"/>
      <c r="L124" s="270"/>
      <c r="M124" s="271"/>
      <c r="N124" s="272"/>
      <c r="O124" s="272"/>
      <c r="P124" s="272"/>
      <c r="Q124" s="272"/>
      <c r="R124" s="272"/>
      <c r="S124" s="272"/>
      <c r="T124" s="273"/>
      <c r="U124" s="13"/>
      <c r="V124" s="13"/>
      <c r="W124" s="13"/>
      <c r="X124" s="13"/>
      <c r="Y124" s="13"/>
      <c r="Z124" s="13"/>
      <c r="AA124" s="13"/>
      <c r="AB124" s="13"/>
      <c r="AC124" s="13"/>
      <c r="AD124" s="13"/>
      <c r="AE124" s="13"/>
      <c r="AT124" s="274" t="s">
        <v>1417</v>
      </c>
      <c r="AU124" s="274" t="s">
        <v>80</v>
      </c>
      <c r="AV124" s="13" t="s">
        <v>80</v>
      </c>
      <c r="AW124" s="13" t="s">
        <v>33</v>
      </c>
      <c r="AX124" s="13" t="s">
        <v>78</v>
      </c>
      <c r="AY124" s="274" t="s">
        <v>202</v>
      </c>
    </row>
    <row r="125" s="2" customFormat="1" ht="33" customHeight="1">
      <c r="A125" s="37"/>
      <c r="B125" s="38"/>
      <c r="C125" s="232" t="s">
        <v>247</v>
      </c>
      <c r="D125" s="232" t="s">
        <v>259</v>
      </c>
      <c r="E125" s="233" t="s">
        <v>2050</v>
      </c>
      <c r="F125" s="234" t="s">
        <v>2051</v>
      </c>
      <c r="G125" s="235" t="s">
        <v>2019</v>
      </c>
      <c r="H125" s="236">
        <v>0.025000000000000001</v>
      </c>
      <c r="I125" s="237"/>
      <c r="J125" s="238">
        <f>ROUND(I125*H125,2)</f>
        <v>0</v>
      </c>
      <c r="K125" s="234" t="s">
        <v>207</v>
      </c>
      <c r="L125" s="43"/>
      <c r="M125" s="239" t="s">
        <v>19</v>
      </c>
      <c r="N125" s="240" t="s">
        <v>42</v>
      </c>
      <c r="O125" s="83"/>
      <c r="P125" s="228">
        <f>O125*H125</f>
        <v>0</v>
      </c>
      <c r="Q125" s="228">
        <v>0</v>
      </c>
      <c r="R125" s="228">
        <f>Q125*H125</f>
        <v>0</v>
      </c>
      <c r="S125" s="228">
        <v>0</v>
      </c>
      <c r="T125" s="229">
        <f>S125*H125</f>
        <v>0</v>
      </c>
      <c r="U125" s="37"/>
      <c r="V125" s="37"/>
      <c r="W125" s="37"/>
      <c r="X125" s="37"/>
      <c r="Y125" s="37"/>
      <c r="Z125" s="37"/>
      <c r="AA125" s="37"/>
      <c r="AB125" s="37"/>
      <c r="AC125" s="37"/>
      <c r="AD125" s="37"/>
      <c r="AE125" s="37"/>
      <c r="AR125" s="230" t="s">
        <v>209</v>
      </c>
      <c r="AT125" s="230" t="s">
        <v>259</v>
      </c>
      <c r="AU125" s="230" t="s">
        <v>80</v>
      </c>
      <c r="AY125" s="16" t="s">
        <v>202</v>
      </c>
      <c r="BE125" s="231">
        <f>IF(N125="základní",J125,0)</f>
        <v>0</v>
      </c>
      <c r="BF125" s="231">
        <f>IF(N125="snížená",J125,0)</f>
        <v>0</v>
      </c>
      <c r="BG125" s="231">
        <f>IF(N125="zákl. přenesená",J125,0)</f>
        <v>0</v>
      </c>
      <c r="BH125" s="231">
        <f>IF(N125="sníž. přenesená",J125,0)</f>
        <v>0</v>
      </c>
      <c r="BI125" s="231">
        <f>IF(N125="nulová",J125,0)</f>
        <v>0</v>
      </c>
      <c r="BJ125" s="16" t="s">
        <v>78</v>
      </c>
      <c r="BK125" s="231">
        <f>ROUND(I125*H125,2)</f>
        <v>0</v>
      </c>
      <c r="BL125" s="16" t="s">
        <v>209</v>
      </c>
      <c r="BM125" s="230" t="s">
        <v>2321</v>
      </c>
    </row>
    <row r="126" s="2" customFormat="1">
      <c r="A126" s="37"/>
      <c r="B126" s="38"/>
      <c r="C126" s="39"/>
      <c r="D126" s="254" t="s">
        <v>1355</v>
      </c>
      <c r="E126" s="39"/>
      <c r="F126" s="255" t="s">
        <v>2049</v>
      </c>
      <c r="G126" s="39"/>
      <c r="H126" s="39"/>
      <c r="I126" s="146"/>
      <c r="J126" s="39"/>
      <c r="K126" s="39"/>
      <c r="L126" s="43"/>
      <c r="M126" s="256"/>
      <c r="N126" s="257"/>
      <c r="O126" s="83"/>
      <c r="P126" s="83"/>
      <c r="Q126" s="83"/>
      <c r="R126" s="83"/>
      <c r="S126" s="83"/>
      <c r="T126" s="84"/>
      <c r="U126" s="37"/>
      <c r="V126" s="37"/>
      <c r="W126" s="37"/>
      <c r="X126" s="37"/>
      <c r="Y126" s="37"/>
      <c r="Z126" s="37"/>
      <c r="AA126" s="37"/>
      <c r="AB126" s="37"/>
      <c r="AC126" s="37"/>
      <c r="AD126" s="37"/>
      <c r="AE126" s="37"/>
      <c r="AT126" s="16" t="s">
        <v>1355</v>
      </c>
      <c r="AU126" s="16" t="s">
        <v>80</v>
      </c>
    </row>
    <row r="127" s="2" customFormat="1">
      <c r="A127" s="37"/>
      <c r="B127" s="38"/>
      <c r="C127" s="39"/>
      <c r="D127" s="254" t="s">
        <v>341</v>
      </c>
      <c r="E127" s="39"/>
      <c r="F127" s="255" t="s">
        <v>2322</v>
      </c>
      <c r="G127" s="39"/>
      <c r="H127" s="39"/>
      <c r="I127" s="146"/>
      <c r="J127" s="39"/>
      <c r="K127" s="39"/>
      <c r="L127" s="43"/>
      <c r="M127" s="256"/>
      <c r="N127" s="257"/>
      <c r="O127" s="83"/>
      <c r="P127" s="83"/>
      <c r="Q127" s="83"/>
      <c r="R127" s="83"/>
      <c r="S127" s="83"/>
      <c r="T127" s="84"/>
      <c r="U127" s="37"/>
      <c r="V127" s="37"/>
      <c r="W127" s="37"/>
      <c r="X127" s="37"/>
      <c r="Y127" s="37"/>
      <c r="Z127" s="37"/>
      <c r="AA127" s="37"/>
      <c r="AB127" s="37"/>
      <c r="AC127" s="37"/>
      <c r="AD127" s="37"/>
      <c r="AE127" s="37"/>
      <c r="AT127" s="16" t="s">
        <v>341</v>
      </c>
      <c r="AU127" s="16" t="s">
        <v>80</v>
      </c>
    </row>
    <row r="128" s="2" customFormat="1" ht="33" customHeight="1">
      <c r="A128" s="37"/>
      <c r="B128" s="38"/>
      <c r="C128" s="232" t="s">
        <v>251</v>
      </c>
      <c r="D128" s="232" t="s">
        <v>259</v>
      </c>
      <c r="E128" s="233" t="s">
        <v>2017</v>
      </c>
      <c r="F128" s="234" t="s">
        <v>2018</v>
      </c>
      <c r="G128" s="235" t="s">
        <v>2019</v>
      </c>
      <c r="H128" s="236">
        <v>0.070000000000000007</v>
      </c>
      <c r="I128" s="237"/>
      <c r="J128" s="238">
        <f>ROUND(I128*H128,2)</f>
        <v>0</v>
      </c>
      <c r="K128" s="234" t="s">
        <v>207</v>
      </c>
      <c r="L128" s="43"/>
      <c r="M128" s="239" t="s">
        <v>19</v>
      </c>
      <c r="N128" s="240"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209</v>
      </c>
      <c r="AT128" s="230" t="s">
        <v>259</v>
      </c>
      <c r="AU128" s="230" t="s">
        <v>80</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209</v>
      </c>
      <c r="BM128" s="230" t="s">
        <v>2323</v>
      </c>
    </row>
    <row r="129" s="2" customFormat="1">
      <c r="A129" s="37"/>
      <c r="B129" s="38"/>
      <c r="C129" s="39"/>
      <c r="D129" s="254" t="s">
        <v>1355</v>
      </c>
      <c r="E129" s="39"/>
      <c r="F129" s="255" t="s">
        <v>2021</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1355</v>
      </c>
      <c r="AU129" s="16" t="s">
        <v>80</v>
      </c>
    </row>
    <row r="130" s="2" customFormat="1">
      <c r="A130" s="37"/>
      <c r="B130" s="38"/>
      <c r="C130" s="39"/>
      <c r="D130" s="254" t="s">
        <v>341</v>
      </c>
      <c r="E130" s="39"/>
      <c r="F130" s="255" t="s">
        <v>2324</v>
      </c>
      <c r="G130" s="39"/>
      <c r="H130" s="39"/>
      <c r="I130" s="146"/>
      <c r="J130" s="39"/>
      <c r="K130" s="39"/>
      <c r="L130" s="43"/>
      <c r="M130" s="256"/>
      <c r="N130" s="257"/>
      <c r="O130" s="83"/>
      <c r="P130" s="83"/>
      <c r="Q130" s="83"/>
      <c r="R130" s="83"/>
      <c r="S130" s="83"/>
      <c r="T130" s="84"/>
      <c r="U130" s="37"/>
      <c r="V130" s="37"/>
      <c r="W130" s="37"/>
      <c r="X130" s="37"/>
      <c r="Y130" s="37"/>
      <c r="Z130" s="37"/>
      <c r="AA130" s="37"/>
      <c r="AB130" s="37"/>
      <c r="AC130" s="37"/>
      <c r="AD130" s="37"/>
      <c r="AE130" s="37"/>
      <c r="AT130" s="16" t="s">
        <v>341</v>
      </c>
      <c r="AU130" s="16" t="s">
        <v>80</v>
      </c>
    </row>
    <row r="131" s="2" customFormat="1" ht="33" customHeight="1">
      <c r="A131" s="37"/>
      <c r="B131" s="38"/>
      <c r="C131" s="232" t="s">
        <v>255</v>
      </c>
      <c r="D131" s="232" t="s">
        <v>259</v>
      </c>
      <c r="E131" s="233" t="s">
        <v>2023</v>
      </c>
      <c r="F131" s="234" t="s">
        <v>2024</v>
      </c>
      <c r="G131" s="235" t="s">
        <v>2019</v>
      </c>
      <c r="H131" s="236">
        <v>0.112</v>
      </c>
      <c r="I131" s="237"/>
      <c r="J131" s="238">
        <f>ROUND(I131*H131,2)</f>
        <v>0</v>
      </c>
      <c r="K131" s="234" t="s">
        <v>207</v>
      </c>
      <c r="L131" s="43"/>
      <c r="M131" s="239" t="s">
        <v>19</v>
      </c>
      <c r="N131" s="240" t="s">
        <v>42</v>
      </c>
      <c r="O131" s="83"/>
      <c r="P131" s="228">
        <f>O131*H131</f>
        <v>0</v>
      </c>
      <c r="Q131" s="228">
        <v>0</v>
      </c>
      <c r="R131" s="228">
        <f>Q131*H131</f>
        <v>0</v>
      </c>
      <c r="S131" s="228">
        <v>0</v>
      </c>
      <c r="T131" s="229">
        <f>S131*H131</f>
        <v>0</v>
      </c>
      <c r="U131" s="37"/>
      <c r="V131" s="37"/>
      <c r="W131" s="37"/>
      <c r="X131" s="37"/>
      <c r="Y131" s="37"/>
      <c r="Z131" s="37"/>
      <c r="AA131" s="37"/>
      <c r="AB131" s="37"/>
      <c r="AC131" s="37"/>
      <c r="AD131" s="37"/>
      <c r="AE131" s="37"/>
      <c r="AR131" s="230" t="s">
        <v>209</v>
      </c>
      <c r="AT131" s="230" t="s">
        <v>259</v>
      </c>
      <c r="AU131" s="230" t="s">
        <v>80</v>
      </c>
      <c r="AY131" s="16" t="s">
        <v>202</v>
      </c>
      <c r="BE131" s="231">
        <f>IF(N131="základní",J131,0)</f>
        <v>0</v>
      </c>
      <c r="BF131" s="231">
        <f>IF(N131="snížená",J131,0)</f>
        <v>0</v>
      </c>
      <c r="BG131" s="231">
        <f>IF(N131="zákl. přenesená",J131,0)</f>
        <v>0</v>
      </c>
      <c r="BH131" s="231">
        <f>IF(N131="sníž. přenesená",J131,0)</f>
        <v>0</v>
      </c>
      <c r="BI131" s="231">
        <f>IF(N131="nulová",J131,0)</f>
        <v>0</v>
      </c>
      <c r="BJ131" s="16" t="s">
        <v>78</v>
      </c>
      <c r="BK131" s="231">
        <f>ROUND(I131*H131,2)</f>
        <v>0</v>
      </c>
      <c r="BL131" s="16" t="s">
        <v>209</v>
      </c>
      <c r="BM131" s="230" t="s">
        <v>2325</v>
      </c>
    </row>
    <row r="132" s="2" customFormat="1">
      <c r="A132" s="37"/>
      <c r="B132" s="38"/>
      <c r="C132" s="39"/>
      <c r="D132" s="254" t="s">
        <v>1355</v>
      </c>
      <c r="E132" s="39"/>
      <c r="F132" s="255" t="s">
        <v>2021</v>
      </c>
      <c r="G132" s="39"/>
      <c r="H132" s="39"/>
      <c r="I132" s="146"/>
      <c r="J132" s="39"/>
      <c r="K132" s="39"/>
      <c r="L132" s="43"/>
      <c r="M132" s="256"/>
      <c r="N132" s="257"/>
      <c r="O132" s="83"/>
      <c r="P132" s="83"/>
      <c r="Q132" s="83"/>
      <c r="R132" s="83"/>
      <c r="S132" s="83"/>
      <c r="T132" s="84"/>
      <c r="U132" s="37"/>
      <c r="V132" s="37"/>
      <c r="W132" s="37"/>
      <c r="X132" s="37"/>
      <c r="Y132" s="37"/>
      <c r="Z132" s="37"/>
      <c r="AA132" s="37"/>
      <c r="AB132" s="37"/>
      <c r="AC132" s="37"/>
      <c r="AD132" s="37"/>
      <c r="AE132" s="37"/>
      <c r="AT132" s="16" t="s">
        <v>1355</v>
      </c>
      <c r="AU132" s="16" t="s">
        <v>80</v>
      </c>
    </row>
    <row r="133" s="2" customFormat="1">
      <c r="A133" s="37"/>
      <c r="B133" s="38"/>
      <c r="C133" s="39"/>
      <c r="D133" s="254" t="s">
        <v>341</v>
      </c>
      <c r="E133" s="39"/>
      <c r="F133" s="255" t="s">
        <v>2326</v>
      </c>
      <c r="G133" s="39"/>
      <c r="H133" s="39"/>
      <c r="I133" s="146"/>
      <c r="J133" s="39"/>
      <c r="K133" s="39"/>
      <c r="L133" s="43"/>
      <c r="M133" s="256"/>
      <c r="N133" s="257"/>
      <c r="O133" s="83"/>
      <c r="P133" s="83"/>
      <c r="Q133" s="83"/>
      <c r="R133" s="83"/>
      <c r="S133" s="83"/>
      <c r="T133" s="84"/>
      <c r="U133" s="37"/>
      <c r="V133" s="37"/>
      <c r="W133" s="37"/>
      <c r="X133" s="37"/>
      <c r="Y133" s="37"/>
      <c r="Z133" s="37"/>
      <c r="AA133" s="37"/>
      <c r="AB133" s="37"/>
      <c r="AC133" s="37"/>
      <c r="AD133" s="37"/>
      <c r="AE133" s="37"/>
      <c r="AT133" s="16" t="s">
        <v>341</v>
      </c>
      <c r="AU133" s="16" t="s">
        <v>80</v>
      </c>
    </row>
    <row r="134" s="2" customFormat="1" ht="21.75" customHeight="1">
      <c r="A134" s="37"/>
      <c r="B134" s="38"/>
      <c r="C134" s="232" t="s">
        <v>8</v>
      </c>
      <c r="D134" s="232" t="s">
        <v>259</v>
      </c>
      <c r="E134" s="233" t="s">
        <v>1958</v>
      </c>
      <c r="F134" s="234" t="s">
        <v>1959</v>
      </c>
      <c r="G134" s="235" t="s">
        <v>266</v>
      </c>
      <c r="H134" s="236">
        <v>32</v>
      </c>
      <c r="I134" s="237"/>
      <c r="J134" s="238">
        <f>ROUND(I134*H134,2)</f>
        <v>0</v>
      </c>
      <c r="K134" s="234" t="s">
        <v>207</v>
      </c>
      <c r="L134" s="43"/>
      <c r="M134" s="239" t="s">
        <v>19</v>
      </c>
      <c r="N134" s="240" t="s">
        <v>42</v>
      </c>
      <c r="O134" s="83"/>
      <c r="P134" s="228">
        <f>O134*H134</f>
        <v>0</v>
      </c>
      <c r="Q134" s="228">
        <v>0</v>
      </c>
      <c r="R134" s="228">
        <f>Q134*H134</f>
        <v>0</v>
      </c>
      <c r="S134" s="228">
        <v>0</v>
      </c>
      <c r="T134" s="229">
        <f>S134*H134</f>
        <v>0</v>
      </c>
      <c r="U134" s="37"/>
      <c r="V134" s="37"/>
      <c r="W134" s="37"/>
      <c r="X134" s="37"/>
      <c r="Y134" s="37"/>
      <c r="Z134" s="37"/>
      <c r="AA134" s="37"/>
      <c r="AB134" s="37"/>
      <c r="AC134" s="37"/>
      <c r="AD134" s="37"/>
      <c r="AE134" s="37"/>
      <c r="AR134" s="230" t="s">
        <v>209</v>
      </c>
      <c r="AT134" s="230" t="s">
        <v>259</v>
      </c>
      <c r="AU134" s="230" t="s">
        <v>80</v>
      </c>
      <c r="AY134" s="16" t="s">
        <v>202</v>
      </c>
      <c r="BE134" s="231">
        <f>IF(N134="základní",J134,0)</f>
        <v>0</v>
      </c>
      <c r="BF134" s="231">
        <f>IF(N134="snížená",J134,0)</f>
        <v>0</v>
      </c>
      <c r="BG134" s="231">
        <f>IF(N134="zákl. přenesená",J134,0)</f>
        <v>0</v>
      </c>
      <c r="BH134" s="231">
        <f>IF(N134="sníž. přenesená",J134,0)</f>
        <v>0</v>
      </c>
      <c r="BI134" s="231">
        <f>IF(N134="nulová",J134,0)</f>
        <v>0</v>
      </c>
      <c r="BJ134" s="16" t="s">
        <v>78</v>
      </c>
      <c r="BK134" s="231">
        <f>ROUND(I134*H134,2)</f>
        <v>0</v>
      </c>
      <c r="BL134" s="16" t="s">
        <v>209</v>
      </c>
      <c r="BM134" s="230" t="s">
        <v>2327</v>
      </c>
    </row>
    <row r="135" s="2" customFormat="1">
      <c r="A135" s="37"/>
      <c r="B135" s="38"/>
      <c r="C135" s="39"/>
      <c r="D135" s="254" t="s">
        <v>1355</v>
      </c>
      <c r="E135" s="39"/>
      <c r="F135" s="255" t="s">
        <v>1961</v>
      </c>
      <c r="G135" s="39"/>
      <c r="H135" s="39"/>
      <c r="I135" s="146"/>
      <c r="J135" s="39"/>
      <c r="K135" s="39"/>
      <c r="L135" s="43"/>
      <c r="M135" s="256"/>
      <c r="N135" s="257"/>
      <c r="O135" s="83"/>
      <c r="P135" s="83"/>
      <c r="Q135" s="83"/>
      <c r="R135" s="83"/>
      <c r="S135" s="83"/>
      <c r="T135" s="84"/>
      <c r="U135" s="37"/>
      <c r="V135" s="37"/>
      <c r="W135" s="37"/>
      <c r="X135" s="37"/>
      <c r="Y135" s="37"/>
      <c r="Z135" s="37"/>
      <c r="AA135" s="37"/>
      <c r="AB135" s="37"/>
      <c r="AC135" s="37"/>
      <c r="AD135" s="37"/>
      <c r="AE135" s="37"/>
      <c r="AT135" s="16" t="s">
        <v>1355</v>
      </c>
      <c r="AU135" s="16" t="s">
        <v>80</v>
      </c>
    </row>
    <row r="136" s="2" customFormat="1">
      <c r="A136" s="37"/>
      <c r="B136" s="38"/>
      <c r="C136" s="39"/>
      <c r="D136" s="254" t="s">
        <v>341</v>
      </c>
      <c r="E136" s="39"/>
      <c r="F136" s="255" t="s">
        <v>2328</v>
      </c>
      <c r="G136" s="39"/>
      <c r="H136" s="39"/>
      <c r="I136" s="146"/>
      <c r="J136" s="39"/>
      <c r="K136" s="39"/>
      <c r="L136" s="43"/>
      <c r="M136" s="256"/>
      <c r="N136" s="257"/>
      <c r="O136" s="83"/>
      <c r="P136" s="83"/>
      <c r="Q136" s="83"/>
      <c r="R136" s="83"/>
      <c r="S136" s="83"/>
      <c r="T136" s="84"/>
      <c r="U136" s="37"/>
      <c r="V136" s="37"/>
      <c r="W136" s="37"/>
      <c r="X136" s="37"/>
      <c r="Y136" s="37"/>
      <c r="Z136" s="37"/>
      <c r="AA136" s="37"/>
      <c r="AB136" s="37"/>
      <c r="AC136" s="37"/>
      <c r="AD136" s="37"/>
      <c r="AE136" s="37"/>
      <c r="AT136" s="16" t="s">
        <v>341</v>
      </c>
      <c r="AU136" s="16" t="s">
        <v>80</v>
      </c>
    </row>
    <row r="137" s="2" customFormat="1" ht="55.5" customHeight="1">
      <c r="A137" s="37"/>
      <c r="B137" s="38"/>
      <c r="C137" s="232" t="s">
        <v>263</v>
      </c>
      <c r="D137" s="232" t="s">
        <v>259</v>
      </c>
      <c r="E137" s="233" t="s">
        <v>2064</v>
      </c>
      <c r="F137" s="234" t="s">
        <v>2065</v>
      </c>
      <c r="G137" s="235" t="s">
        <v>2019</v>
      </c>
      <c r="H137" s="236">
        <v>0.5</v>
      </c>
      <c r="I137" s="237"/>
      <c r="J137" s="238">
        <f>ROUND(I137*H137,2)</f>
        <v>0</v>
      </c>
      <c r="K137" s="234" t="s">
        <v>207</v>
      </c>
      <c r="L137" s="43"/>
      <c r="M137" s="239" t="s">
        <v>19</v>
      </c>
      <c r="N137" s="240" t="s">
        <v>42</v>
      </c>
      <c r="O137" s="83"/>
      <c r="P137" s="228">
        <f>O137*H137</f>
        <v>0</v>
      </c>
      <c r="Q137" s="228">
        <v>0</v>
      </c>
      <c r="R137" s="228">
        <f>Q137*H137</f>
        <v>0</v>
      </c>
      <c r="S137" s="228">
        <v>0</v>
      </c>
      <c r="T137" s="229">
        <f>S137*H137</f>
        <v>0</v>
      </c>
      <c r="U137" s="37"/>
      <c r="V137" s="37"/>
      <c r="W137" s="37"/>
      <c r="X137" s="37"/>
      <c r="Y137" s="37"/>
      <c r="Z137" s="37"/>
      <c r="AA137" s="37"/>
      <c r="AB137" s="37"/>
      <c r="AC137" s="37"/>
      <c r="AD137" s="37"/>
      <c r="AE137" s="37"/>
      <c r="AR137" s="230" t="s">
        <v>209</v>
      </c>
      <c r="AT137" s="230" t="s">
        <v>259</v>
      </c>
      <c r="AU137" s="230" t="s">
        <v>80</v>
      </c>
      <c r="AY137" s="16" t="s">
        <v>202</v>
      </c>
      <c r="BE137" s="231">
        <f>IF(N137="základní",J137,0)</f>
        <v>0</v>
      </c>
      <c r="BF137" s="231">
        <f>IF(N137="snížená",J137,0)</f>
        <v>0</v>
      </c>
      <c r="BG137" s="231">
        <f>IF(N137="zákl. přenesená",J137,0)</f>
        <v>0</v>
      </c>
      <c r="BH137" s="231">
        <f>IF(N137="sníž. přenesená",J137,0)</f>
        <v>0</v>
      </c>
      <c r="BI137" s="231">
        <f>IF(N137="nulová",J137,0)</f>
        <v>0</v>
      </c>
      <c r="BJ137" s="16" t="s">
        <v>78</v>
      </c>
      <c r="BK137" s="231">
        <f>ROUND(I137*H137,2)</f>
        <v>0</v>
      </c>
      <c r="BL137" s="16" t="s">
        <v>209</v>
      </c>
      <c r="BM137" s="230" t="s">
        <v>2329</v>
      </c>
    </row>
    <row r="138" s="2" customFormat="1">
      <c r="A138" s="37"/>
      <c r="B138" s="38"/>
      <c r="C138" s="39"/>
      <c r="D138" s="254" t="s">
        <v>1355</v>
      </c>
      <c r="E138" s="39"/>
      <c r="F138" s="255" t="s">
        <v>2067</v>
      </c>
      <c r="G138" s="39"/>
      <c r="H138" s="39"/>
      <c r="I138" s="146"/>
      <c r="J138" s="39"/>
      <c r="K138" s="39"/>
      <c r="L138" s="43"/>
      <c r="M138" s="256"/>
      <c r="N138" s="257"/>
      <c r="O138" s="83"/>
      <c r="P138" s="83"/>
      <c r="Q138" s="83"/>
      <c r="R138" s="83"/>
      <c r="S138" s="83"/>
      <c r="T138" s="84"/>
      <c r="U138" s="37"/>
      <c r="V138" s="37"/>
      <c r="W138" s="37"/>
      <c r="X138" s="37"/>
      <c r="Y138" s="37"/>
      <c r="Z138" s="37"/>
      <c r="AA138" s="37"/>
      <c r="AB138" s="37"/>
      <c r="AC138" s="37"/>
      <c r="AD138" s="37"/>
      <c r="AE138" s="37"/>
      <c r="AT138" s="16" t="s">
        <v>1355</v>
      </c>
      <c r="AU138" s="16" t="s">
        <v>80</v>
      </c>
    </row>
    <row r="139" s="2" customFormat="1" ht="44.25" customHeight="1">
      <c r="A139" s="37"/>
      <c r="B139" s="38"/>
      <c r="C139" s="232" t="s">
        <v>268</v>
      </c>
      <c r="D139" s="232" t="s">
        <v>259</v>
      </c>
      <c r="E139" s="233" t="s">
        <v>1972</v>
      </c>
      <c r="F139" s="234" t="s">
        <v>1973</v>
      </c>
      <c r="G139" s="235" t="s">
        <v>1974</v>
      </c>
      <c r="H139" s="236">
        <v>4</v>
      </c>
      <c r="I139" s="237"/>
      <c r="J139" s="238">
        <f>ROUND(I139*H139,2)</f>
        <v>0</v>
      </c>
      <c r="K139" s="234" t="s">
        <v>207</v>
      </c>
      <c r="L139" s="43"/>
      <c r="M139" s="239" t="s">
        <v>19</v>
      </c>
      <c r="N139" s="240" t="s">
        <v>42</v>
      </c>
      <c r="O139" s="83"/>
      <c r="P139" s="228">
        <f>O139*H139</f>
        <v>0</v>
      </c>
      <c r="Q139" s="228">
        <v>0</v>
      </c>
      <c r="R139" s="228">
        <f>Q139*H139</f>
        <v>0</v>
      </c>
      <c r="S139" s="228">
        <v>0</v>
      </c>
      <c r="T139" s="229">
        <f>S139*H139</f>
        <v>0</v>
      </c>
      <c r="U139" s="37"/>
      <c r="V139" s="37"/>
      <c r="W139" s="37"/>
      <c r="X139" s="37"/>
      <c r="Y139" s="37"/>
      <c r="Z139" s="37"/>
      <c r="AA139" s="37"/>
      <c r="AB139" s="37"/>
      <c r="AC139" s="37"/>
      <c r="AD139" s="37"/>
      <c r="AE139" s="37"/>
      <c r="AR139" s="230" t="s">
        <v>209</v>
      </c>
      <c r="AT139" s="230" t="s">
        <v>259</v>
      </c>
      <c r="AU139" s="230" t="s">
        <v>80</v>
      </c>
      <c r="AY139" s="16" t="s">
        <v>202</v>
      </c>
      <c r="BE139" s="231">
        <f>IF(N139="základní",J139,0)</f>
        <v>0</v>
      </c>
      <c r="BF139" s="231">
        <f>IF(N139="snížená",J139,0)</f>
        <v>0</v>
      </c>
      <c r="BG139" s="231">
        <f>IF(N139="zákl. přenesená",J139,0)</f>
        <v>0</v>
      </c>
      <c r="BH139" s="231">
        <f>IF(N139="sníž. přenesená",J139,0)</f>
        <v>0</v>
      </c>
      <c r="BI139" s="231">
        <f>IF(N139="nulová",J139,0)</f>
        <v>0</v>
      </c>
      <c r="BJ139" s="16" t="s">
        <v>78</v>
      </c>
      <c r="BK139" s="231">
        <f>ROUND(I139*H139,2)</f>
        <v>0</v>
      </c>
      <c r="BL139" s="16" t="s">
        <v>209</v>
      </c>
      <c r="BM139" s="230" t="s">
        <v>2330</v>
      </c>
    </row>
    <row r="140" s="2" customFormat="1">
      <c r="A140" s="37"/>
      <c r="B140" s="38"/>
      <c r="C140" s="39"/>
      <c r="D140" s="254" t="s">
        <v>1355</v>
      </c>
      <c r="E140" s="39"/>
      <c r="F140" s="255" t="s">
        <v>1976</v>
      </c>
      <c r="G140" s="39"/>
      <c r="H140" s="39"/>
      <c r="I140" s="146"/>
      <c r="J140" s="39"/>
      <c r="K140" s="39"/>
      <c r="L140" s="43"/>
      <c r="M140" s="256"/>
      <c r="N140" s="257"/>
      <c r="O140" s="83"/>
      <c r="P140" s="83"/>
      <c r="Q140" s="83"/>
      <c r="R140" s="83"/>
      <c r="S140" s="83"/>
      <c r="T140" s="84"/>
      <c r="U140" s="37"/>
      <c r="V140" s="37"/>
      <c r="W140" s="37"/>
      <c r="X140" s="37"/>
      <c r="Y140" s="37"/>
      <c r="Z140" s="37"/>
      <c r="AA140" s="37"/>
      <c r="AB140" s="37"/>
      <c r="AC140" s="37"/>
      <c r="AD140" s="37"/>
      <c r="AE140" s="37"/>
      <c r="AT140" s="16" t="s">
        <v>1355</v>
      </c>
      <c r="AU140" s="16" t="s">
        <v>80</v>
      </c>
    </row>
    <row r="141" s="2" customFormat="1">
      <c r="A141" s="37"/>
      <c r="B141" s="38"/>
      <c r="C141" s="39"/>
      <c r="D141" s="254" t="s">
        <v>341</v>
      </c>
      <c r="E141" s="39"/>
      <c r="F141" s="255" t="s">
        <v>2331</v>
      </c>
      <c r="G141" s="39"/>
      <c r="H141" s="39"/>
      <c r="I141" s="146"/>
      <c r="J141" s="39"/>
      <c r="K141" s="39"/>
      <c r="L141" s="43"/>
      <c r="M141" s="256"/>
      <c r="N141" s="257"/>
      <c r="O141" s="83"/>
      <c r="P141" s="83"/>
      <c r="Q141" s="83"/>
      <c r="R141" s="83"/>
      <c r="S141" s="83"/>
      <c r="T141" s="84"/>
      <c r="U141" s="37"/>
      <c r="V141" s="37"/>
      <c r="W141" s="37"/>
      <c r="X141" s="37"/>
      <c r="Y141" s="37"/>
      <c r="Z141" s="37"/>
      <c r="AA141" s="37"/>
      <c r="AB141" s="37"/>
      <c r="AC141" s="37"/>
      <c r="AD141" s="37"/>
      <c r="AE141" s="37"/>
      <c r="AT141" s="16" t="s">
        <v>341</v>
      </c>
      <c r="AU141" s="16" t="s">
        <v>80</v>
      </c>
    </row>
    <row r="142" s="13" customFormat="1">
      <c r="A142" s="13"/>
      <c r="B142" s="264"/>
      <c r="C142" s="265"/>
      <c r="D142" s="254" t="s">
        <v>1417</v>
      </c>
      <c r="E142" s="266" t="s">
        <v>19</v>
      </c>
      <c r="F142" s="267" t="s">
        <v>209</v>
      </c>
      <c r="G142" s="265"/>
      <c r="H142" s="268">
        <v>4</v>
      </c>
      <c r="I142" s="269"/>
      <c r="J142" s="265"/>
      <c r="K142" s="265"/>
      <c r="L142" s="270"/>
      <c r="M142" s="271"/>
      <c r="N142" s="272"/>
      <c r="O142" s="272"/>
      <c r="P142" s="272"/>
      <c r="Q142" s="272"/>
      <c r="R142" s="272"/>
      <c r="S142" s="272"/>
      <c r="T142" s="273"/>
      <c r="U142" s="13"/>
      <c r="V142" s="13"/>
      <c r="W142" s="13"/>
      <c r="X142" s="13"/>
      <c r="Y142" s="13"/>
      <c r="Z142" s="13"/>
      <c r="AA142" s="13"/>
      <c r="AB142" s="13"/>
      <c r="AC142" s="13"/>
      <c r="AD142" s="13"/>
      <c r="AE142" s="13"/>
      <c r="AT142" s="274" t="s">
        <v>1417</v>
      </c>
      <c r="AU142" s="274" t="s">
        <v>80</v>
      </c>
      <c r="AV142" s="13" t="s">
        <v>80</v>
      </c>
      <c r="AW142" s="13" t="s">
        <v>33</v>
      </c>
      <c r="AX142" s="13" t="s">
        <v>78</v>
      </c>
      <c r="AY142" s="274" t="s">
        <v>202</v>
      </c>
    </row>
    <row r="143" s="2" customFormat="1" ht="44.25" customHeight="1">
      <c r="A143" s="37"/>
      <c r="B143" s="38"/>
      <c r="C143" s="232" t="s">
        <v>272</v>
      </c>
      <c r="D143" s="232" t="s">
        <v>259</v>
      </c>
      <c r="E143" s="233" t="s">
        <v>1978</v>
      </c>
      <c r="F143" s="234" t="s">
        <v>1979</v>
      </c>
      <c r="G143" s="235" t="s">
        <v>1974</v>
      </c>
      <c r="H143" s="236">
        <v>2</v>
      </c>
      <c r="I143" s="237"/>
      <c r="J143" s="238">
        <f>ROUND(I143*H143,2)</f>
        <v>0</v>
      </c>
      <c r="K143" s="234" t="s">
        <v>207</v>
      </c>
      <c r="L143" s="43"/>
      <c r="M143" s="239" t="s">
        <v>19</v>
      </c>
      <c r="N143" s="240" t="s">
        <v>42</v>
      </c>
      <c r="O143" s="83"/>
      <c r="P143" s="228">
        <f>O143*H143</f>
        <v>0</v>
      </c>
      <c r="Q143" s="228">
        <v>0</v>
      </c>
      <c r="R143" s="228">
        <f>Q143*H143</f>
        <v>0</v>
      </c>
      <c r="S143" s="228">
        <v>0</v>
      </c>
      <c r="T143" s="229">
        <f>S143*H143</f>
        <v>0</v>
      </c>
      <c r="U143" s="37"/>
      <c r="V143" s="37"/>
      <c r="W143" s="37"/>
      <c r="X143" s="37"/>
      <c r="Y143" s="37"/>
      <c r="Z143" s="37"/>
      <c r="AA143" s="37"/>
      <c r="AB143" s="37"/>
      <c r="AC143" s="37"/>
      <c r="AD143" s="37"/>
      <c r="AE143" s="37"/>
      <c r="AR143" s="230" t="s">
        <v>209</v>
      </c>
      <c r="AT143" s="230" t="s">
        <v>259</v>
      </c>
      <c r="AU143" s="230" t="s">
        <v>80</v>
      </c>
      <c r="AY143" s="16" t="s">
        <v>202</v>
      </c>
      <c r="BE143" s="231">
        <f>IF(N143="základní",J143,0)</f>
        <v>0</v>
      </c>
      <c r="BF143" s="231">
        <f>IF(N143="snížená",J143,0)</f>
        <v>0</v>
      </c>
      <c r="BG143" s="231">
        <f>IF(N143="zákl. přenesená",J143,0)</f>
        <v>0</v>
      </c>
      <c r="BH143" s="231">
        <f>IF(N143="sníž. přenesená",J143,0)</f>
        <v>0</v>
      </c>
      <c r="BI143" s="231">
        <f>IF(N143="nulová",J143,0)</f>
        <v>0</v>
      </c>
      <c r="BJ143" s="16" t="s">
        <v>78</v>
      </c>
      <c r="BK143" s="231">
        <f>ROUND(I143*H143,2)</f>
        <v>0</v>
      </c>
      <c r="BL143" s="16" t="s">
        <v>209</v>
      </c>
      <c r="BM143" s="230" t="s">
        <v>2332</v>
      </c>
    </row>
    <row r="144" s="2" customFormat="1">
      <c r="A144" s="37"/>
      <c r="B144" s="38"/>
      <c r="C144" s="39"/>
      <c r="D144" s="254" t="s">
        <v>1355</v>
      </c>
      <c r="E144" s="39"/>
      <c r="F144" s="255" t="s">
        <v>1981</v>
      </c>
      <c r="G144" s="39"/>
      <c r="H144" s="39"/>
      <c r="I144" s="146"/>
      <c r="J144" s="39"/>
      <c r="K144" s="39"/>
      <c r="L144" s="43"/>
      <c r="M144" s="256"/>
      <c r="N144" s="257"/>
      <c r="O144" s="83"/>
      <c r="P144" s="83"/>
      <c r="Q144" s="83"/>
      <c r="R144" s="83"/>
      <c r="S144" s="83"/>
      <c r="T144" s="84"/>
      <c r="U144" s="37"/>
      <c r="V144" s="37"/>
      <c r="W144" s="37"/>
      <c r="X144" s="37"/>
      <c r="Y144" s="37"/>
      <c r="Z144" s="37"/>
      <c r="AA144" s="37"/>
      <c r="AB144" s="37"/>
      <c r="AC144" s="37"/>
      <c r="AD144" s="37"/>
      <c r="AE144" s="37"/>
      <c r="AT144" s="16" t="s">
        <v>1355</v>
      </c>
      <c r="AU144" s="16" t="s">
        <v>80</v>
      </c>
    </row>
    <row r="145" s="2" customFormat="1">
      <c r="A145" s="37"/>
      <c r="B145" s="38"/>
      <c r="C145" s="39"/>
      <c r="D145" s="254" t="s">
        <v>341</v>
      </c>
      <c r="E145" s="39"/>
      <c r="F145" s="255" t="s">
        <v>2333</v>
      </c>
      <c r="G145" s="39"/>
      <c r="H145" s="39"/>
      <c r="I145" s="146"/>
      <c r="J145" s="39"/>
      <c r="K145" s="39"/>
      <c r="L145" s="43"/>
      <c r="M145" s="256"/>
      <c r="N145" s="257"/>
      <c r="O145" s="83"/>
      <c r="P145" s="83"/>
      <c r="Q145" s="83"/>
      <c r="R145" s="83"/>
      <c r="S145" s="83"/>
      <c r="T145" s="84"/>
      <c r="U145" s="37"/>
      <c r="V145" s="37"/>
      <c r="W145" s="37"/>
      <c r="X145" s="37"/>
      <c r="Y145" s="37"/>
      <c r="Z145" s="37"/>
      <c r="AA145" s="37"/>
      <c r="AB145" s="37"/>
      <c r="AC145" s="37"/>
      <c r="AD145" s="37"/>
      <c r="AE145" s="37"/>
      <c r="AT145" s="16" t="s">
        <v>341</v>
      </c>
      <c r="AU145" s="16" t="s">
        <v>80</v>
      </c>
    </row>
    <row r="146" s="2" customFormat="1" ht="44.25" customHeight="1">
      <c r="A146" s="37"/>
      <c r="B146" s="38"/>
      <c r="C146" s="232" t="s">
        <v>277</v>
      </c>
      <c r="D146" s="232" t="s">
        <v>259</v>
      </c>
      <c r="E146" s="233" t="s">
        <v>1982</v>
      </c>
      <c r="F146" s="234" t="s">
        <v>1983</v>
      </c>
      <c r="G146" s="235" t="s">
        <v>206</v>
      </c>
      <c r="H146" s="236">
        <v>80</v>
      </c>
      <c r="I146" s="237"/>
      <c r="J146" s="238">
        <f>ROUND(I146*H146,2)</f>
        <v>0</v>
      </c>
      <c r="K146" s="234" t="s">
        <v>207</v>
      </c>
      <c r="L146" s="43"/>
      <c r="M146" s="239" t="s">
        <v>19</v>
      </c>
      <c r="N146" s="240" t="s">
        <v>42</v>
      </c>
      <c r="O146" s="83"/>
      <c r="P146" s="228">
        <f>O146*H146</f>
        <v>0</v>
      </c>
      <c r="Q146" s="228">
        <v>0</v>
      </c>
      <c r="R146" s="228">
        <f>Q146*H146</f>
        <v>0</v>
      </c>
      <c r="S146" s="228">
        <v>0</v>
      </c>
      <c r="T146" s="229">
        <f>S146*H146</f>
        <v>0</v>
      </c>
      <c r="U146" s="37"/>
      <c r="V146" s="37"/>
      <c r="W146" s="37"/>
      <c r="X146" s="37"/>
      <c r="Y146" s="37"/>
      <c r="Z146" s="37"/>
      <c r="AA146" s="37"/>
      <c r="AB146" s="37"/>
      <c r="AC146" s="37"/>
      <c r="AD146" s="37"/>
      <c r="AE146" s="37"/>
      <c r="AR146" s="230" t="s">
        <v>209</v>
      </c>
      <c r="AT146" s="230" t="s">
        <v>259</v>
      </c>
      <c r="AU146" s="230" t="s">
        <v>80</v>
      </c>
      <c r="AY146" s="16" t="s">
        <v>202</v>
      </c>
      <c r="BE146" s="231">
        <f>IF(N146="základní",J146,0)</f>
        <v>0</v>
      </c>
      <c r="BF146" s="231">
        <f>IF(N146="snížená",J146,0)</f>
        <v>0</v>
      </c>
      <c r="BG146" s="231">
        <f>IF(N146="zákl. přenesená",J146,0)</f>
        <v>0</v>
      </c>
      <c r="BH146" s="231">
        <f>IF(N146="sníž. přenesená",J146,0)</f>
        <v>0</v>
      </c>
      <c r="BI146" s="231">
        <f>IF(N146="nulová",J146,0)</f>
        <v>0</v>
      </c>
      <c r="BJ146" s="16" t="s">
        <v>78</v>
      </c>
      <c r="BK146" s="231">
        <f>ROUND(I146*H146,2)</f>
        <v>0</v>
      </c>
      <c r="BL146" s="16" t="s">
        <v>209</v>
      </c>
      <c r="BM146" s="230" t="s">
        <v>2334</v>
      </c>
    </row>
    <row r="147" s="2" customFormat="1">
      <c r="A147" s="37"/>
      <c r="B147" s="38"/>
      <c r="C147" s="39"/>
      <c r="D147" s="254" t="s">
        <v>1355</v>
      </c>
      <c r="E147" s="39"/>
      <c r="F147" s="255" t="s">
        <v>1985</v>
      </c>
      <c r="G147" s="39"/>
      <c r="H147" s="39"/>
      <c r="I147" s="146"/>
      <c r="J147" s="39"/>
      <c r="K147" s="39"/>
      <c r="L147" s="43"/>
      <c r="M147" s="256"/>
      <c r="N147" s="257"/>
      <c r="O147" s="83"/>
      <c r="P147" s="83"/>
      <c r="Q147" s="83"/>
      <c r="R147" s="83"/>
      <c r="S147" s="83"/>
      <c r="T147" s="84"/>
      <c r="U147" s="37"/>
      <c r="V147" s="37"/>
      <c r="W147" s="37"/>
      <c r="X147" s="37"/>
      <c r="Y147" s="37"/>
      <c r="Z147" s="37"/>
      <c r="AA147" s="37"/>
      <c r="AB147" s="37"/>
      <c r="AC147" s="37"/>
      <c r="AD147" s="37"/>
      <c r="AE147" s="37"/>
      <c r="AT147" s="16" t="s">
        <v>1355</v>
      </c>
      <c r="AU147" s="16" t="s">
        <v>80</v>
      </c>
    </row>
    <row r="148" s="2" customFormat="1">
      <c r="A148" s="37"/>
      <c r="B148" s="38"/>
      <c r="C148" s="39"/>
      <c r="D148" s="254" t="s">
        <v>341</v>
      </c>
      <c r="E148" s="39"/>
      <c r="F148" s="255" t="s">
        <v>2333</v>
      </c>
      <c r="G148" s="39"/>
      <c r="H148" s="39"/>
      <c r="I148" s="146"/>
      <c r="J148" s="39"/>
      <c r="K148" s="39"/>
      <c r="L148" s="43"/>
      <c r="M148" s="256"/>
      <c r="N148" s="257"/>
      <c r="O148" s="83"/>
      <c r="P148" s="83"/>
      <c r="Q148" s="83"/>
      <c r="R148" s="83"/>
      <c r="S148" s="83"/>
      <c r="T148" s="84"/>
      <c r="U148" s="37"/>
      <c r="V148" s="37"/>
      <c r="W148" s="37"/>
      <c r="X148" s="37"/>
      <c r="Y148" s="37"/>
      <c r="Z148" s="37"/>
      <c r="AA148" s="37"/>
      <c r="AB148" s="37"/>
      <c r="AC148" s="37"/>
      <c r="AD148" s="37"/>
      <c r="AE148" s="37"/>
      <c r="AT148" s="16" t="s">
        <v>341</v>
      </c>
      <c r="AU148" s="16" t="s">
        <v>80</v>
      </c>
    </row>
    <row r="149" s="2" customFormat="1" ht="44.25" customHeight="1">
      <c r="A149" s="37"/>
      <c r="B149" s="38"/>
      <c r="C149" s="232" t="s">
        <v>282</v>
      </c>
      <c r="D149" s="232" t="s">
        <v>259</v>
      </c>
      <c r="E149" s="233" t="s">
        <v>1987</v>
      </c>
      <c r="F149" s="234" t="s">
        <v>1988</v>
      </c>
      <c r="G149" s="235" t="s">
        <v>206</v>
      </c>
      <c r="H149" s="236">
        <v>80</v>
      </c>
      <c r="I149" s="237"/>
      <c r="J149" s="238">
        <f>ROUND(I149*H149,2)</f>
        <v>0</v>
      </c>
      <c r="K149" s="234" t="s">
        <v>207</v>
      </c>
      <c r="L149" s="43"/>
      <c r="M149" s="239" t="s">
        <v>19</v>
      </c>
      <c r="N149" s="240" t="s">
        <v>42</v>
      </c>
      <c r="O149" s="83"/>
      <c r="P149" s="228">
        <f>O149*H149</f>
        <v>0</v>
      </c>
      <c r="Q149" s="228">
        <v>0</v>
      </c>
      <c r="R149" s="228">
        <f>Q149*H149</f>
        <v>0</v>
      </c>
      <c r="S149" s="228">
        <v>0</v>
      </c>
      <c r="T149" s="229">
        <f>S149*H149</f>
        <v>0</v>
      </c>
      <c r="U149" s="37"/>
      <c r="V149" s="37"/>
      <c r="W149" s="37"/>
      <c r="X149" s="37"/>
      <c r="Y149" s="37"/>
      <c r="Z149" s="37"/>
      <c r="AA149" s="37"/>
      <c r="AB149" s="37"/>
      <c r="AC149" s="37"/>
      <c r="AD149" s="37"/>
      <c r="AE149" s="37"/>
      <c r="AR149" s="230" t="s">
        <v>209</v>
      </c>
      <c r="AT149" s="230" t="s">
        <v>259</v>
      </c>
      <c r="AU149" s="230" t="s">
        <v>80</v>
      </c>
      <c r="AY149" s="16" t="s">
        <v>202</v>
      </c>
      <c r="BE149" s="231">
        <f>IF(N149="základní",J149,0)</f>
        <v>0</v>
      </c>
      <c r="BF149" s="231">
        <f>IF(N149="snížená",J149,0)</f>
        <v>0</v>
      </c>
      <c r="BG149" s="231">
        <f>IF(N149="zákl. přenesená",J149,0)</f>
        <v>0</v>
      </c>
      <c r="BH149" s="231">
        <f>IF(N149="sníž. přenesená",J149,0)</f>
        <v>0</v>
      </c>
      <c r="BI149" s="231">
        <f>IF(N149="nulová",J149,0)</f>
        <v>0</v>
      </c>
      <c r="BJ149" s="16" t="s">
        <v>78</v>
      </c>
      <c r="BK149" s="231">
        <f>ROUND(I149*H149,2)</f>
        <v>0</v>
      </c>
      <c r="BL149" s="16" t="s">
        <v>209</v>
      </c>
      <c r="BM149" s="230" t="s">
        <v>2335</v>
      </c>
    </row>
    <row r="150" s="2" customFormat="1">
      <c r="A150" s="37"/>
      <c r="B150" s="38"/>
      <c r="C150" s="39"/>
      <c r="D150" s="254" t="s">
        <v>1355</v>
      </c>
      <c r="E150" s="39"/>
      <c r="F150" s="255" t="s">
        <v>1985</v>
      </c>
      <c r="G150" s="39"/>
      <c r="H150" s="39"/>
      <c r="I150" s="146"/>
      <c r="J150" s="39"/>
      <c r="K150" s="39"/>
      <c r="L150" s="43"/>
      <c r="M150" s="256"/>
      <c r="N150" s="257"/>
      <c r="O150" s="83"/>
      <c r="P150" s="83"/>
      <c r="Q150" s="83"/>
      <c r="R150" s="83"/>
      <c r="S150" s="83"/>
      <c r="T150" s="84"/>
      <c r="U150" s="37"/>
      <c r="V150" s="37"/>
      <c r="W150" s="37"/>
      <c r="X150" s="37"/>
      <c r="Y150" s="37"/>
      <c r="Z150" s="37"/>
      <c r="AA150" s="37"/>
      <c r="AB150" s="37"/>
      <c r="AC150" s="37"/>
      <c r="AD150" s="37"/>
      <c r="AE150" s="37"/>
      <c r="AT150" s="16" t="s">
        <v>1355</v>
      </c>
      <c r="AU150" s="16" t="s">
        <v>80</v>
      </c>
    </row>
    <row r="151" s="2" customFormat="1">
      <c r="A151" s="37"/>
      <c r="B151" s="38"/>
      <c r="C151" s="39"/>
      <c r="D151" s="254" t="s">
        <v>341</v>
      </c>
      <c r="E151" s="39"/>
      <c r="F151" s="255" t="s">
        <v>2333</v>
      </c>
      <c r="G151" s="39"/>
      <c r="H151" s="39"/>
      <c r="I151" s="146"/>
      <c r="J151" s="39"/>
      <c r="K151" s="39"/>
      <c r="L151" s="43"/>
      <c r="M151" s="256"/>
      <c r="N151" s="257"/>
      <c r="O151" s="83"/>
      <c r="P151" s="83"/>
      <c r="Q151" s="83"/>
      <c r="R151" s="83"/>
      <c r="S151" s="83"/>
      <c r="T151" s="84"/>
      <c r="U151" s="37"/>
      <c r="V151" s="37"/>
      <c r="W151" s="37"/>
      <c r="X151" s="37"/>
      <c r="Y151" s="37"/>
      <c r="Z151" s="37"/>
      <c r="AA151" s="37"/>
      <c r="AB151" s="37"/>
      <c r="AC151" s="37"/>
      <c r="AD151" s="37"/>
      <c r="AE151" s="37"/>
      <c r="AT151" s="16" t="s">
        <v>341</v>
      </c>
      <c r="AU151" s="16" t="s">
        <v>80</v>
      </c>
    </row>
    <row r="152" s="2" customFormat="1" ht="33" customHeight="1">
      <c r="A152" s="37"/>
      <c r="B152" s="38"/>
      <c r="C152" s="232" t="s">
        <v>7</v>
      </c>
      <c r="D152" s="232" t="s">
        <v>259</v>
      </c>
      <c r="E152" s="233" t="s">
        <v>2012</v>
      </c>
      <c r="F152" s="234" t="s">
        <v>2013</v>
      </c>
      <c r="G152" s="235" t="s">
        <v>206</v>
      </c>
      <c r="H152" s="236">
        <v>99.700000000000003</v>
      </c>
      <c r="I152" s="237"/>
      <c r="J152" s="238">
        <f>ROUND(I152*H152,2)</f>
        <v>0</v>
      </c>
      <c r="K152" s="234" t="s">
        <v>207</v>
      </c>
      <c r="L152" s="43"/>
      <c r="M152" s="239" t="s">
        <v>19</v>
      </c>
      <c r="N152" s="240" t="s">
        <v>42</v>
      </c>
      <c r="O152" s="83"/>
      <c r="P152" s="228">
        <f>O152*H152</f>
        <v>0</v>
      </c>
      <c r="Q152" s="228">
        <v>0</v>
      </c>
      <c r="R152" s="228">
        <f>Q152*H152</f>
        <v>0</v>
      </c>
      <c r="S152" s="228">
        <v>0</v>
      </c>
      <c r="T152" s="229">
        <f>S152*H152</f>
        <v>0</v>
      </c>
      <c r="U152" s="37"/>
      <c r="V152" s="37"/>
      <c r="W152" s="37"/>
      <c r="X152" s="37"/>
      <c r="Y152" s="37"/>
      <c r="Z152" s="37"/>
      <c r="AA152" s="37"/>
      <c r="AB152" s="37"/>
      <c r="AC152" s="37"/>
      <c r="AD152" s="37"/>
      <c r="AE152" s="37"/>
      <c r="AR152" s="230" t="s">
        <v>209</v>
      </c>
      <c r="AT152" s="230" t="s">
        <v>259</v>
      </c>
      <c r="AU152" s="230" t="s">
        <v>80</v>
      </c>
      <c r="AY152" s="16" t="s">
        <v>202</v>
      </c>
      <c r="BE152" s="231">
        <f>IF(N152="základní",J152,0)</f>
        <v>0</v>
      </c>
      <c r="BF152" s="231">
        <f>IF(N152="snížená",J152,0)</f>
        <v>0</v>
      </c>
      <c r="BG152" s="231">
        <f>IF(N152="zákl. přenesená",J152,0)</f>
        <v>0</v>
      </c>
      <c r="BH152" s="231">
        <f>IF(N152="sníž. přenesená",J152,0)</f>
        <v>0</v>
      </c>
      <c r="BI152" s="231">
        <f>IF(N152="nulová",J152,0)</f>
        <v>0</v>
      </c>
      <c r="BJ152" s="16" t="s">
        <v>78</v>
      </c>
      <c r="BK152" s="231">
        <f>ROUND(I152*H152,2)</f>
        <v>0</v>
      </c>
      <c r="BL152" s="16" t="s">
        <v>209</v>
      </c>
      <c r="BM152" s="230" t="s">
        <v>2336</v>
      </c>
    </row>
    <row r="153" s="2" customFormat="1">
      <c r="A153" s="37"/>
      <c r="B153" s="38"/>
      <c r="C153" s="39"/>
      <c r="D153" s="254" t="s">
        <v>1355</v>
      </c>
      <c r="E153" s="39"/>
      <c r="F153" s="255" t="s">
        <v>2015</v>
      </c>
      <c r="G153" s="39"/>
      <c r="H153" s="39"/>
      <c r="I153" s="146"/>
      <c r="J153" s="39"/>
      <c r="K153" s="39"/>
      <c r="L153" s="43"/>
      <c r="M153" s="256"/>
      <c r="N153" s="257"/>
      <c r="O153" s="83"/>
      <c r="P153" s="83"/>
      <c r="Q153" s="83"/>
      <c r="R153" s="83"/>
      <c r="S153" s="83"/>
      <c r="T153" s="84"/>
      <c r="U153" s="37"/>
      <c r="V153" s="37"/>
      <c r="W153" s="37"/>
      <c r="X153" s="37"/>
      <c r="Y153" s="37"/>
      <c r="Z153" s="37"/>
      <c r="AA153" s="37"/>
      <c r="AB153" s="37"/>
      <c r="AC153" s="37"/>
      <c r="AD153" s="37"/>
      <c r="AE153" s="37"/>
      <c r="AT153" s="16" t="s">
        <v>1355</v>
      </c>
      <c r="AU153" s="16" t="s">
        <v>80</v>
      </c>
    </row>
    <row r="154" s="2" customFormat="1">
      <c r="A154" s="37"/>
      <c r="B154" s="38"/>
      <c r="C154" s="39"/>
      <c r="D154" s="254" t="s">
        <v>341</v>
      </c>
      <c r="E154" s="39"/>
      <c r="F154" s="255" t="s">
        <v>2337</v>
      </c>
      <c r="G154" s="39"/>
      <c r="H154" s="39"/>
      <c r="I154" s="146"/>
      <c r="J154" s="39"/>
      <c r="K154" s="39"/>
      <c r="L154" s="43"/>
      <c r="M154" s="256"/>
      <c r="N154" s="257"/>
      <c r="O154" s="83"/>
      <c r="P154" s="83"/>
      <c r="Q154" s="83"/>
      <c r="R154" s="83"/>
      <c r="S154" s="83"/>
      <c r="T154" s="84"/>
      <c r="U154" s="37"/>
      <c r="V154" s="37"/>
      <c r="W154" s="37"/>
      <c r="X154" s="37"/>
      <c r="Y154" s="37"/>
      <c r="Z154" s="37"/>
      <c r="AA154" s="37"/>
      <c r="AB154" s="37"/>
      <c r="AC154" s="37"/>
      <c r="AD154" s="37"/>
      <c r="AE154" s="37"/>
      <c r="AT154" s="16" t="s">
        <v>341</v>
      </c>
      <c r="AU154" s="16" t="s">
        <v>80</v>
      </c>
    </row>
    <row r="155" s="13" customFormat="1">
      <c r="A155" s="13"/>
      <c r="B155" s="264"/>
      <c r="C155" s="265"/>
      <c r="D155" s="254" t="s">
        <v>1417</v>
      </c>
      <c r="E155" s="266" t="s">
        <v>19</v>
      </c>
      <c r="F155" s="267" t="s">
        <v>2338</v>
      </c>
      <c r="G155" s="265"/>
      <c r="H155" s="268">
        <v>99.700000000000003</v>
      </c>
      <c r="I155" s="269"/>
      <c r="J155" s="265"/>
      <c r="K155" s="265"/>
      <c r="L155" s="270"/>
      <c r="M155" s="271"/>
      <c r="N155" s="272"/>
      <c r="O155" s="272"/>
      <c r="P155" s="272"/>
      <c r="Q155" s="272"/>
      <c r="R155" s="272"/>
      <c r="S155" s="272"/>
      <c r="T155" s="273"/>
      <c r="U155" s="13"/>
      <c r="V155" s="13"/>
      <c r="W155" s="13"/>
      <c r="X155" s="13"/>
      <c r="Y155" s="13"/>
      <c r="Z155" s="13"/>
      <c r="AA155" s="13"/>
      <c r="AB155" s="13"/>
      <c r="AC155" s="13"/>
      <c r="AD155" s="13"/>
      <c r="AE155" s="13"/>
      <c r="AT155" s="274" t="s">
        <v>1417</v>
      </c>
      <c r="AU155" s="274" t="s">
        <v>80</v>
      </c>
      <c r="AV155" s="13" t="s">
        <v>80</v>
      </c>
      <c r="AW155" s="13" t="s">
        <v>33</v>
      </c>
      <c r="AX155" s="13" t="s">
        <v>78</v>
      </c>
      <c r="AY155" s="274" t="s">
        <v>202</v>
      </c>
    </row>
    <row r="156" s="2" customFormat="1" ht="21.75" customHeight="1">
      <c r="A156" s="37"/>
      <c r="B156" s="38"/>
      <c r="C156" s="232" t="s">
        <v>289</v>
      </c>
      <c r="D156" s="232" t="s">
        <v>259</v>
      </c>
      <c r="E156" s="233" t="s">
        <v>1968</v>
      </c>
      <c r="F156" s="234" t="s">
        <v>1969</v>
      </c>
      <c r="G156" s="235" t="s">
        <v>266</v>
      </c>
      <c r="H156" s="236">
        <v>2</v>
      </c>
      <c r="I156" s="237"/>
      <c r="J156" s="238">
        <f>ROUND(I156*H156,2)</f>
        <v>0</v>
      </c>
      <c r="K156" s="234" t="s">
        <v>207</v>
      </c>
      <c r="L156" s="43"/>
      <c r="M156" s="239" t="s">
        <v>19</v>
      </c>
      <c r="N156" s="240" t="s">
        <v>42</v>
      </c>
      <c r="O156" s="83"/>
      <c r="P156" s="228">
        <f>O156*H156</f>
        <v>0</v>
      </c>
      <c r="Q156" s="228">
        <v>0</v>
      </c>
      <c r="R156" s="228">
        <f>Q156*H156</f>
        <v>0</v>
      </c>
      <c r="S156" s="228">
        <v>0</v>
      </c>
      <c r="T156" s="229">
        <f>S156*H156</f>
        <v>0</v>
      </c>
      <c r="U156" s="37"/>
      <c r="V156" s="37"/>
      <c r="W156" s="37"/>
      <c r="X156" s="37"/>
      <c r="Y156" s="37"/>
      <c r="Z156" s="37"/>
      <c r="AA156" s="37"/>
      <c r="AB156" s="37"/>
      <c r="AC156" s="37"/>
      <c r="AD156" s="37"/>
      <c r="AE156" s="37"/>
      <c r="AR156" s="230" t="s">
        <v>209</v>
      </c>
      <c r="AT156" s="230" t="s">
        <v>259</v>
      </c>
      <c r="AU156" s="230" t="s">
        <v>80</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209</v>
      </c>
      <c r="BM156" s="230" t="s">
        <v>2339</v>
      </c>
    </row>
    <row r="157" s="2" customFormat="1">
      <c r="A157" s="37"/>
      <c r="B157" s="38"/>
      <c r="C157" s="39"/>
      <c r="D157" s="254" t="s">
        <v>1355</v>
      </c>
      <c r="E157" s="39"/>
      <c r="F157" s="255" t="s">
        <v>1971</v>
      </c>
      <c r="G157" s="39"/>
      <c r="H157" s="39"/>
      <c r="I157" s="146"/>
      <c r="J157" s="39"/>
      <c r="K157" s="39"/>
      <c r="L157" s="43"/>
      <c r="M157" s="256"/>
      <c r="N157" s="257"/>
      <c r="O157" s="83"/>
      <c r="P157" s="83"/>
      <c r="Q157" s="83"/>
      <c r="R157" s="83"/>
      <c r="S157" s="83"/>
      <c r="T157" s="84"/>
      <c r="U157" s="37"/>
      <c r="V157" s="37"/>
      <c r="W157" s="37"/>
      <c r="X157" s="37"/>
      <c r="Y157" s="37"/>
      <c r="Z157" s="37"/>
      <c r="AA157" s="37"/>
      <c r="AB157" s="37"/>
      <c r="AC157" s="37"/>
      <c r="AD157" s="37"/>
      <c r="AE157" s="37"/>
      <c r="AT157" s="16" t="s">
        <v>1355</v>
      </c>
      <c r="AU157" s="16" t="s">
        <v>80</v>
      </c>
    </row>
    <row r="158" s="2" customFormat="1" ht="21.75" customHeight="1">
      <c r="A158" s="37"/>
      <c r="B158" s="38"/>
      <c r="C158" s="232" t="s">
        <v>293</v>
      </c>
      <c r="D158" s="232" t="s">
        <v>259</v>
      </c>
      <c r="E158" s="233" t="s">
        <v>2340</v>
      </c>
      <c r="F158" s="234" t="s">
        <v>2341</v>
      </c>
      <c r="G158" s="235" t="s">
        <v>266</v>
      </c>
      <c r="H158" s="236">
        <v>1</v>
      </c>
      <c r="I158" s="237"/>
      <c r="J158" s="238">
        <f>ROUND(I158*H158,2)</f>
        <v>0</v>
      </c>
      <c r="K158" s="234" t="s">
        <v>207</v>
      </c>
      <c r="L158" s="43"/>
      <c r="M158" s="239" t="s">
        <v>19</v>
      </c>
      <c r="N158" s="240" t="s">
        <v>42</v>
      </c>
      <c r="O158" s="83"/>
      <c r="P158" s="228">
        <f>O158*H158</f>
        <v>0</v>
      </c>
      <c r="Q158" s="228">
        <v>0</v>
      </c>
      <c r="R158" s="228">
        <f>Q158*H158</f>
        <v>0</v>
      </c>
      <c r="S158" s="228">
        <v>0</v>
      </c>
      <c r="T158" s="229">
        <f>S158*H158</f>
        <v>0</v>
      </c>
      <c r="U158" s="37"/>
      <c r="V158" s="37"/>
      <c r="W158" s="37"/>
      <c r="X158" s="37"/>
      <c r="Y158" s="37"/>
      <c r="Z158" s="37"/>
      <c r="AA158" s="37"/>
      <c r="AB158" s="37"/>
      <c r="AC158" s="37"/>
      <c r="AD158" s="37"/>
      <c r="AE158" s="37"/>
      <c r="AR158" s="230" t="s">
        <v>209</v>
      </c>
      <c r="AT158" s="230" t="s">
        <v>259</v>
      </c>
      <c r="AU158" s="230" t="s">
        <v>80</v>
      </c>
      <c r="AY158" s="16" t="s">
        <v>202</v>
      </c>
      <c r="BE158" s="231">
        <f>IF(N158="základní",J158,0)</f>
        <v>0</v>
      </c>
      <c r="BF158" s="231">
        <f>IF(N158="snížená",J158,0)</f>
        <v>0</v>
      </c>
      <c r="BG158" s="231">
        <f>IF(N158="zákl. přenesená",J158,0)</f>
        <v>0</v>
      </c>
      <c r="BH158" s="231">
        <f>IF(N158="sníž. přenesená",J158,0)</f>
        <v>0</v>
      </c>
      <c r="BI158" s="231">
        <f>IF(N158="nulová",J158,0)</f>
        <v>0</v>
      </c>
      <c r="BJ158" s="16" t="s">
        <v>78</v>
      </c>
      <c r="BK158" s="231">
        <f>ROUND(I158*H158,2)</f>
        <v>0</v>
      </c>
      <c r="BL158" s="16" t="s">
        <v>209</v>
      </c>
      <c r="BM158" s="230" t="s">
        <v>2342</v>
      </c>
    </row>
    <row r="159" s="2" customFormat="1">
      <c r="A159" s="37"/>
      <c r="B159" s="38"/>
      <c r="C159" s="39"/>
      <c r="D159" s="254" t="s">
        <v>1355</v>
      </c>
      <c r="E159" s="39"/>
      <c r="F159" s="255" t="s">
        <v>2343</v>
      </c>
      <c r="G159" s="39"/>
      <c r="H159" s="39"/>
      <c r="I159" s="146"/>
      <c r="J159" s="39"/>
      <c r="K159" s="39"/>
      <c r="L159" s="43"/>
      <c r="M159" s="256"/>
      <c r="N159" s="257"/>
      <c r="O159" s="83"/>
      <c r="P159" s="83"/>
      <c r="Q159" s="83"/>
      <c r="R159" s="83"/>
      <c r="S159" s="83"/>
      <c r="T159" s="84"/>
      <c r="U159" s="37"/>
      <c r="V159" s="37"/>
      <c r="W159" s="37"/>
      <c r="X159" s="37"/>
      <c r="Y159" s="37"/>
      <c r="Z159" s="37"/>
      <c r="AA159" s="37"/>
      <c r="AB159" s="37"/>
      <c r="AC159" s="37"/>
      <c r="AD159" s="37"/>
      <c r="AE159" s="37"/>
      <c r="AT159" s="16" t="s">
        <v>1355</v>
      </c>
      <c r="AU159" s="16" t="s">
        <v>80</v>
      </c>
    </row>
    <row r="160" s="2" customFormat="1">
      <c r="A160" s="37"/>
      <c r="B160" s="38"/>
      <c r="C160" s="39"/>
      <c r="D160" s="254" t="s">
        <v>341</v>
      </c>
      <c r="E160" s="39"/>
      <c r="F160" s="255" t="s">
        <v>2344</v>
      </c>
      <c r="G160" s="39"/>
      <c r="H160" s="39"/>
      <c r="I160" s="146"/>
      <c r="J160" s="39"/>
      <c r="K160" s="39"/>
      <c r="L160" s="43"/>
      <c r="M160" s="256"/>
      <c r="N160" s="257"/>
      <c r="O160" s="83"/>
      <c r="P160" s="83"/>
      <c r="Q160" s="83"/>
      <c r="R160" s="83"/>
      <c r="S160" s="83"/>
      <c r="T160" s="84"/>
      <c r="U160" s="37"/>
      <c r="V160" s="37"/>
      <c r="W160" s="37"/>
      <c r="X160" s="37"/>
      <c r="Y160" s="37"/>
      <c r="Z160" s="37"/>
      <c r="AA160" s="37"/>
      <c r="AB160" s="37"/>
      <c r="AC160" s="37"/>
      <c r="AD160" s="37"/>
      <c r="AE160" s="37"/>
      <c r="AT160" s="16" t="s">
        <v>341</v>
      </c>
      <c r="AU160" s="16" t="s">
        <v>80</v>
      </c>
    </row>
    <row r="161" s="2" customFormat="1" ht="21.75" customHeight="1">
      <c r="A161" s="37"/>
      <c r="B161" s="38"/>
      <c r="C161" s="232" t="s">
        <v>298</v>
      </c>
      <c r="D161" s="232" t="s">
        <v>259</v>
      </c>
      <c r="E161" s="233" t="s">
        <v>2345</v>
      </c>
      <c r="F161" s="234" t="s">
        <v>2346</v>
      </c>
      <c r="G161" s="235" t="s">
        <v>266</v>
      </c>
      <c r="H161" s="236">
        <v>1</v>
      </c>
      <c r="I161" s="237"/>
      <c r="J161" s="238">
        <f>ROUND(I161*H161,2)</f>
        <v>0</v>
      </c>
      <c r="K161" s="234" t="s">
        <v>207</v>
      </c>
      <c r="L161" s="43"/>
      <c r="M161" s="239" t="s">
        <v>19</v>
      </c>
      <c r="N161" s="240" t="s">
        <v>42</v>
      </c>
      <c r="O161" s="83"/>
      <c r="P161" s="228">
        <f>O161*H161</f>
        <v>0</v>
      </c>
      <c r="Q161" s="228">
        <v>0</v>
      </c>
      <c r="R161" s="228">
        <f>Q161*H161</f>
        <v>0</v>
      </c>
      <c r="S161" s="228">
        <v>0</v>
      </c>
      <c r="T161" s="229">
        <f>S161*H161</f>
        <v>0</v>
      </c>
      <c r="U161" s="37"/>
      <c r="V161" s="37"/>
      <c r="W161" s="37"/>
      <c r="X161" s="37"/>
      <c r="Y161" s="37"/>
      <c r="Z161" s="37"/>
      <c r="AA161" s="37"/>
      <c r="AB161" s="37"/>
      <c r="AC161" s="37"/>
      <c r="AD161" s="37"/>
      <c r="AE161" s="37"/>
      <c r="AR161" s="230" t="s">
        <v>209</v>
      </c>
      <c r="AT161" s="230" t="s">
        <v>259</v>
      </c>
      <c r="AU161" s="230" t="s">
        <v>80</v>
      </c>
      <c r="AY161" s="16" t="s">
        <v>202</v>
      </c>
      <c r="BE161" s="231">
        <f>IF(N161="základní",J161,0)</f>
        <v>0</v>
      </c>
      <c r="BF161" s="231">
        <f>IF(N161="snížená",J161,0)</f>
        <v>0</v>
      </c>
      <c r="BG161" s="231">
        <f>IF(N161="zákl. přenesená",J161,0)</f>
        <v>0</v>
      </c>
      <c r="BH161" s="231">
        <f>IF(N161="sníž. přenesená",J161,0)</f>
        <v>0</v>
      </c>
      <c r="BI161" s="231">
        <f>IF(N161="nulová",J161,0)</f>
        <v>0</v>
      </c>
      <c r="BJ161" s="16" t="s">
        <v>78</v>
      </c>
      <c r="BK161" s="231">
        <f>ROUND(I161*H161,2)</f>
        <v>0</v>
      </c>
      <c r="BL161" s="16" t="s">
        <v>209</v>
      </c>
      <c r="BM161" s="230" t="s">
        <v>2347</v>
      </c>
    </row>
    <row r="162" s="2" customFormat="1">
      <c r="A162" s="37"/>
      <c r="B162" s="38"/>
      <c r="C162" s="39"/>
      <c r="D162" s="254" t="s">
        <v>1355</v>
      </c>
      <c r="E162" s="39"/>
      <c r="F162" s="255" t="s">
        <v>2348</v>
      </c>
      <c r="G162" s="39"/>
      <c r="H162" s="39"/>
      <c r="I162" s="146"/>
      <c r="J162" s="39"/>
      <c r="K162" s="39"/>
      <c r="L162" s="43"/>
      <c r="M162" s="256"/>
      <c r="N162" s="257"/>
      <c r="O162" s="83"/>
      <c r="P162" s="83"/>
      <c r="Q162" s="83"/>
      <c r="R162" s="83"/>
      <c r="S162" s="83"/>
      <c r="T162" s="84"/>
      <c r="U162" s="37"/>
      <c r="V162" s="37"/>
      <c r="W162" s="37"/>
      <c r="X162" s="37"/>
      <c r="Y162" s="37"/>
      <c r="Z162" s="37"/>
      <c r="AA162" s="37"/>
      <c r="AB162" s="37"/>
      <c r="AC162" s="37"/>
      <c r="AD162" s="37"/>
      <c r="AE162" s="37"/>
      <c r="AT162" s="16" t="s">
        <v>1355</v>
      </c>
      <c r="AU162" s="16" t="s">
        <v>80</v>
      </c>
    </row>
    <row r="163" s="2" customFormat="1">
      <c r="A163" s="37"/>
      <c r="B163" s="38"/>
      <c r="C163" s="39"/>
      <c r="D163" s="254" t="s">
        <v>341</v>
      </c>
      <c r="E163" s="39"/>
      <c r="F163" s="255" t="s">
        <v>2303</v>
      </c>
      <c r="G163" s="39"/>
      <c r="H163" s="39"/>
      <c r="I163" s="146"/>
      <c r="J163" s="39"/>
      <c r="K163" s="39"/>
      <c r="L163" s="43"/>
      <c r="M163" s="256"/>
      <c r="N163" s="257"/>
      <c r="O163" s="83"/>
      <c r="P163" s="83"/>
      <c r="Q163" s="83"/>
      <c r="R163" s="83"/>
      <c r="S163" s="83"/>
      <c r="T163" s="84"/>
      <c r="U163" s="37"/>
      <c r="V163" s="37"/>
      <c r="W163" s="37"/>
      <c r="X163" s="37"/>
      <c r="Y163" s="37"/>
      <c r="Z163" s="37"/>
      <c r="AA163" s="37"/>
      <c r="AB163" s="37"/>
      <c r="AC163" s="37"/>
      <c r="AD163" s="37"/>
      <c r="AE163" s="37"/>
      <c r="AT163" s="16" t="s">
        <v>341</v>
      </c>
      <c r="AU163" s="16" t="s">
        <v>80</v>
      </c>
    </row>
    <row r="164" s="2" customFormat="1" ht="21.75" customHeight="1">
      <c r="A164" s="37"/>
      <c r="B164" s="38"/>
      <c r="C164" s="232" t="s">
        <v>391</v>
      </c>
      <c r="D164" s="232" t="s">
        <v>259</v>
      </c>
      <c r="E164" s="233" t="s">
        <v>1998</v>
      </c>
      <c r="F164" s="234" t="s">
        <v>1999</v>
      </c>
      <c r="G164" s="235" t="s">
        <v>1595</v>
      </c>
      <c r="H164" s="236">
        <v>1172.5</v>
      </c>
      <c r="I164" s="237"/>
      <c r="J164" s="238">
        <f>ROUND(I164*H164,2)</f>
        <v>0</v>
      </c>
      <c r="K164" s="234" t="s">
        <v>207</v>
      </c>
      <c r="L164" s="43"/>
      <c r="M164" s="239" t="s">
        <v>19</v>
      </c>
      <c r="N164" s="240" t="s">
        <v>42</v>
      </c>
      <c r="O164" s="83"/>
      <c r="P164" s="228">
        <f>O164*H164</f>
        <v>0</v>
      </c>
      <c r="Q164" s="228">
        <v>0</v>
      </c>
      <c r="R164" s="228">
        <f>Q164*H164</f>
        <v>0</v>
      </c>
      <c r="S164" s="228">
        <v>0</v>
      </c>
      <c r="T164" s="229">
        <f>S164*H164</f>
        <v>0</v>
      </c>
      <c r="U164" s="37"/>
      <c r="V164" s="37"/>
      <c r="W164" s="37"/>
      <c r="X164" s="37"/>
      <c r="Y164" s="37"/>
      <c r="Z164" s="37"/>
      <c r="AA164" s="37"/>
      <c r="AB164" s="37"/>
      <c r="AC164" s="37"/>
      <c r="AD164" s="37"/>
      <c r="AE164" s="37"/>
      <c r="AR164" s="230" t="s">
        <v>209</v>
      </c>
      <c r="AT164" s="230" t="s">
        <v>259</v>
      </c>
      <c r="AU164" s="230" t="s">
        <v>80</v>
      </c>
      <c r="AY164" s="16" t="s">
        <v>202</v>
      </c>
      <c r="BE164" s="231">
        <f>IF(N164="základní",J164,0)</f>
        <v>0</v>
      </c>
      <c r="BF164" s="231">
        <f>IF(N164="snížená",J164,0)</f>
        <v>0</v>
      </c>
      <c r="BG164" s="231">
        <f>IF(N164="zákl. přenesená",J164,0)</f>
        <v>0</v>
      </c>
      <c r="BH164" s="231">
        <f>IF(N164="sníž. přenesená",J164,0)</f>
        <v>0</v>
      </c>
      <c r="BI164" s="231">
        <f>IF(N164="nulová",J164,0)</f>
        <v>0</v>
      </c>
      <c r="BJ164" s="16" t="s">
        <v>78</v>
      </c>
      <c r="BK164" s="231">
        <f>ROUND(I164*H164,2)</f>
        <v>0</v>
      </c>
      <c r="BL164" s="16" t="s">
        <v>209</v>
      </c>
      <c r="BM164" s="230" t="s">
        <v>2349</v>
      </c>
    </row>
    <row r="165" s="2" customFormat="1">
      <c r="A165" s="37"/>
      <c r="B165" s="38"/>
      <c r="C165" s="39"/>
      <c r="D165" s="254" t="s">
        <v>1355</v>
      </c>
      <c r="E165" s="39"/>
      <c r="F165" s="255" t="s">
        <v>2001</v>
      </c>
      <c r="G165" s="39"/>
      <c r="H165" s="39"/>
      <c r="I165" s="146"/>
      <c r="J165" s="39"/>
      <c r="K165" s="39"/>
      <c r="L165" s="43"/>
      <c r="M165" s="256"/>
      <c r="N165" s="257"/>
      <c r="O165" s="83"/>
      <c r="P165" s="83"/>
      <c r="Q165" s="83"/>
      <c r="R165" s="83"/>
      <c r="S165" s="83"/>
      <c r="T165" s="84"/>
      <c r="U165" s="37"/>
      <c r="V165" s="37"/>
      <c r="W165" s="37"/>
      <c r="X165" s="37"/>
      <c r="Y165" s="37"/>
      <c r="Z165" s="37"/>
      <c r="AA165" s="37"/>
      <c r="AB165" s="37"/>
      <c r="AC165" s="37"/>
      <c r="AD165" s="37"/>
      <c r="AE165" s="37"/>
      <c r="AT165" s="16" t="s">
        <v>1355</v>
      </c>
      <c r="AU165" s="16" t="s">
        <v>80</v>
      </c>
    </row>
    <row r="166" s="2" customFormat="1">
      <c r="A166" s="37"/>
      <c r="B166" s="38"/>
      <c r="C166" s="39"/>
      <c r="D166" s="254" t="s">
        <v>341</v>
      </c>
      <c r="E166" s="39"/>
      <c r="F166" s="255" t="s">
        <v>2350</v>
      </c>
      <c r="G166" s="39"/>
      <c r="H166" s="39"/>
      <c r="I166" s="146"/>
      <c r="J166" s="39"/>
      <c r="K166" s="39"/>
      <c r="L166" s="43"/>
      <c r="M166" s="256"/>
      <c r="N166" s="257"/>
      <c r="O166" s="83"/>
      <c r="P166" s="83"/>
      <c r="Q166" s="83"/>
      <c r="R166" s="83"/>
      <c r="S166" s="83"/>
      <c r="T166" s="84"/>
      <c r="U166" s="37"/>
      <c r="V166" s="37"/>
      <c r="W166" s="37"/>
      <c r="X166" s="37"/>
      <c r="Y166" s="37"/>
      <c r="Z166" s="37"/>
      <c r="AA166" s="37"/>
      <c r="AB166" s="37"/>
      <c r="AC166" s="37"/>
      <c r="AD166" s="37"/>
      <c r="AE166" s="37"/>
      <c r="AT166" s="16" t="s">
        <v>341</v>
      </c>
      <c r="AU166" s="16" t="s">
        <v>80</v>
      </c>
    </row>
    <row r="167" s="13" customFormat="1">
      <c r="A167" s="13"/>
      <c r="B167" s="264"/>
      <c r="C167" s="265"/>
      <c r="D167" s="254" t="s">
        <v>1417</v>
      </c>
      <c r="E167" s="266" t="s">
        <v>19</v>
      </c>
      <c r="F167" s="267" t="s">
        <v>2351</v>
      </c>
      <c r="G167" s="265"/>
      <c r="H167" s="268">
        <v>1172.5</v>
      </c>
      <c r="I167" s="269"/>
      <c r="J167" s="265"/>
      <c r="K167" s="265"/>
      <c r="L167" s="270"/>
      <c r="M167" s="271"/>
      <c r="N167" s="272"/>
      <c r="O167" s="272"/>
      <c r="P167" s="272"/>
      <c r="Q167" s="272"/>
      <c r="R167" s="272"/>
      <c r="S167" s="272"/>
      <c r="T167" s="273"/>
      <c r="U167" s="13"/>
      <c r="V167" s="13"/>
      <c r="W167" s="13"/>
      <c r="X167" s="13"/>
      <c r="Y167" s="13"/>
      <c r="Z167" s="13"/>
      <c r="AA167" s="13"/>
      <c r="AB167" s="13"/>
      <c r="AC167" s="13"/>
      <c r="AD167" s="13"/>
      <c r="AE167" s="13"/>
      <c r="AT167" s="274" t="s">
        <v>1417</v>
      </c>
      <c r="AU167" s="274" t="s">
        <v>80</v>
      </c>
      <c r="AV167" s="13" t="s">
        <v>80</v>
      </c>
      <c r="AW167" s="13" t="s">
        <v>33</v>
      </c>
      <c r="AX167" s="13" t="s">
        <v>78</v>
      </c>
      <c r="AY167" s="274" t="s">
        <v>202</v>
      </c>
    </row>
    <row r="168" s="2" customFormat="1" ht="33" customHeight="1">
      <c r="A168" s="37"/>
      <c r="B168" s="38"/>
      <c r="C168" s="232" t="s">
        <v>395</v>
      </c>
      <c r="D168" s="232" t="s">
        <v>259</v>
      </c>
      <c r="E168" s="233" t="s">
        <v>2004</v>
      </c>
      <c r="F168" s="234" t="s">
        <v>2005</v>
      </c>
      <c r="G168" s="235" t="s">
        <v>333</v>
      </c>
      <c r="H168" s="236">
        <v>113.59999999999999</v>
      </c>
      <c r="I168" s="237"/>
      <c r="J168" s="238">
        <f>ROUND(I168*H168,2)</f>
        <v>0</v>
      </c>
      <c r="K168" s="234" t="s">
        <v>207</v>
      </c>
      <c r="L168" s="43"/>
      <c r="M168" s="239" t="s">
        <v>19</v>
      </c>
      <c r="N168" s="240" t="s">
        <v>42</v>
      </c>
      <c r="O168" s="83"/>
      <c r="P168" s="228">
        <f>O168*H168</f>
        <v>0</v>
      </c>
      <c r="Q168" s="228">
        <v>0</v>
      </c>
      <c r="R168" s="228">
        <f>Q168*H168</f>
        <v>0</v>
      </c>
      <c r="S168" s="228">
        <v>0</v>
      </c>
      <c r="T168" s="229">
        <f>S168*H168</f>
        <v>0</v>
      </c>
      <c r="U168" s="37"/>
      <c r="V168" s="37"/>
      <c r="W168" s="37"/>
      <c r="X168" s="37"/>
      <c r="Y168" s="37"/>
      <c r="Z168" s="37"/>
      <c r="AA168" s="37"/>
      <c r="AB168" s="37"/>
      <c r="AC168" s="37"/>
      <c r="AD168" s="37"/>
      <c r="AE168" s="37"/>
      <c r="AR168" s="230" t="s">
        <v>209</v>
      </c>
      <c r="AT168" s="230" t="s">
        <v>259</v>
      </c>
      <c r="AU168" s="230" t="s">
        <v>80</v>
      </c>
      <c r="AY168" s="16" t="s">
        <v>202</v>
      </c>
      <c r="BE168" s="231">
        <f>IF(N168="základní",J168,0)</f>
        <v>0</v>
      </c>
      <c r="BF168" s="231">
        <f>IF(N168="snížená",J168,0)</f>
        <v>0</v>
      </c>
      <c r="BG168" s="231">
        <f>IF(N168="zákl. přenesená",J168,0)</f>
        <v>0</v>
      </c>
      <c r="BH168" s="231">
        <f>IF(N168="sníž. přenesená",J168,0)</f>
        <v>0</v>
      </c>
      <c r="BI168" s="231">
        <f>IF(N168="nulová",J168,0)</f>
        <v>0</v>
      </c>
      <c r="BJ168" s="16" t="s">
        <v>78</v>
      </c>
      <c r="BK168" s="231">
        <f>ROUND(I168*H168,2)</f>
        <v>0</v>
      </c>
      <c r="BL168" s="16" t="s">
        <v>209</v>
      </c>
      <c r="BM168" s="230" t="s">
        <v>2352</v>
      </c>
    </row>
    <row r="169" s="2" customFormat="1">
      <c r="A169" s="37"/>
      <c r="B169" s="38"/>
      <c r="C169" s="39"/>
      <c r="D169" s="254" t="s">
        <v>1355</v>
      </c>
      <c r="E169" s="39"/>
      <c r="F169" s="255" t="s">
        <v>2007</v>
      </c>
      <c r="G169" s="39"/>
      <c r="H169" s="39"/>
      <c r="I169" s="146"/>
      <c r="J169" s="39"/>
      <c r="K169" s="39"/>
      <c r="L169" s="43"/>
      <c r="M169" s="256"/>
      <c r="N169" s="257"/>
      <c r="O169" s="83"/>
      <c r="P169" s="83"/>
      <c r="Q169" s="83"/>
      <c r="R169" s="83"/>
      <c r="S169" s="83"/>
      <c r="T169" s="84"/>
      <c r="U169" s="37"/>
      <c r="V169" s="37"/>
      <c r="W169" s="37"/>
      <c r="X169" s="37"/>
      <c r="Y169" s="37"/>
      <c r="Z169" s="37"/>
      <c r="AA169" s="37"/>
      <c r="AB169" s="37"/>
      <c r="AC169" s="37"/>
      <c r="AD169" s="37"/>
      <c r="AE169" s="37"/>
      <c r="AT169" s="16" t="s">
        <v>1355</v>
      </c>
      <c r="AU169" s="16" t="s">
        <v>80</v>
      </c>
    </row>
    <row r="170" s="2" customFormat="1">
      <c r="A170" s="37"/>
      <c r="B170" s="38"/>
      <c r="C170" s="39"/>
      <c r="D170" s="254" t="s">
        <v>341</v>
      </c>
      <c r="E170" s="39"/>
      <c r="F170" s="255" t="s">
        <v>2353</v>
      </c>
      <c r="G170" s="39"/>
      <c r="H170" s="39"/>
      <c r="I170" s="146"/>
      <c r="J170" s="39"/>
      <c r="K170" s="39"/>
      <c r="L170" s="43"/>
      <c r="M170" s="256"/>
      <c r="N170" s="257"/>
      <c r="O170" s="83"/>
      <c r="P170" s="83"/>
      <c r="Q170" s="83"/>
      <c r="R170" s="83"/>
      <c r="S170" s="83"/>
      <c r="T170" s="84"/>
      <c r="U170" s="37"/>
      <c r="V170" s="37"/>
      <c r="W170" s="37"/>
      <c r="X170" s="37"/>
      <c r="Y170" s="37"/>
      <c r="Z170" s="37"/>
      <c r="AA170" s="37"/>
      <c r="AB170" s="37"/>
      <c r="AC170" s="37"/>
      <c r="AD170" s="37"/>
      <c r="AE170" s="37"/>
      <c r="AT170" s="16" t="s">
        <v>341</v>
      </c>
      <c r="AU170" s="16" t="s">
        <v>80</v>
      </c>
    </row>
    <row r="171" s="13" customFormat="1">
      <c r="A171" s="13"/>
      <c r="B171" s="264"/>
      <c r="C171" s="265"/>
      <c r="D171" s="254" t="s">
        <v>1417</v>
      </c>
      <c r="E171" s="266" t="s">
        <v>19</v>
      </c>
      <c r="F171" s="267" t="s">
        <v>2354</v>
      </c>
      <c r="G171" s="265"/>
      <c r="H171" s="268">
        <v>113.59999999999999</v>
      </c>
      <c r="I171" s="269"/>
      <c r="J171" s="265"/>
      <c r="K171" s="265"/>
      <c r="L171" s="270"/>
      <c r="M171" s="271"/>
      <c r="N171" s="272"/>
      <c r="O171" s="272"/>
      <c r="P171" s="272"/>
      <c r="Q171" s="272"/>
      <c r="R171" s="272"/>
      <c r="S171" s="272"/>
      <c r="T171" s="273"/>
      <c r="U171" s="13"/>
      <c r="V171" s="13"/>
      <c r="W171" s="13"/>
      <c r="X171" s="13"/>
      <c r="Y171" s="13"/>
      <c r="Z171" s="13"/>
      <c r="AA171" s="13"/>
      <c r="AB171" s="13"/>
      <c r="AC171" s="13"/>
      <c r="AD171" s="13"/>
      <c r="AE171" s="13"/>
      <c r="AT171" s="274" t="s">
        <v>1417</v>
      </c>
      <c r="AU171" s="274" t="s">
        <v>80</v>
      </c>
      <c r="AV171" s="13" t="s">
        <v>80</v>
      </c>
      <c r="AW171" s="13" t="s">
        <v>33</v>
      </c>
      <c r="AX171" s="13" t="s">
        <v>78</v>
      </c>
      <c r="AY171" s="274" t="s">
        <v>202</v>
      </c>
    </row>
    <row r="172" s="2" customFormat="1" ht="33" customHeight="1">
      <c r="A172" s="37"/>
      <c r="B172" s="38"/>
      <c r="C172" s="232" t="s">
        <v>399</v>
      </c>
      <c r="D172" s="232" t="s">
        <v>259</v>
      </c>
      <c r="E172" s="233" t="s">
        <v>2256</v>
      </c>
      <c r="F172" s="234" t="s">
        <v>2257</v>
      </c>
      <c r="G172" s="235" t="s">
        <v>333</v>
      </c>
      <c r="H172" s="236">
        <v>13.75</v>
      </c>
      <c r="I172" s="237"/>
      <c r="J172" s="238">
        <f>ROUND(I172*H172,2)</f>
        <v>0</v>
      </c>
      <c r="K172" s="234" t="s">
        <v>207</v>
      </c>
      <c r="L172" s="43"/>
      <c r="M172" s="239" t="s">
        <v>19</v>
      </c>
      <c r="N172" s="240" t="s">
        <v>42</v>
      </c>
      <c r="O172" s="83"/>
      <c r="P172" s="228">
        <f>O172*H172</f>
        <v>0</v>
      </c>
      <c r="Q172" s="228">
        <v>0</v>
      </c>
      <c r="R172" s="228">
        <f>Q172*H172</f>
        <v>0</v>
      </c>
      <c r="S172" s="228">
        <v>0</v>
      </c>
      <c r="T172" s="229">
        <f>S172*H172</f>
        <v>0</v>
      </c>
      <c r="U172" s="37"/>
      <c r="V172" s="37"/>
      <c r="W172" s="37"/>
      <c r="X172" s="37"/>
      <c r="Y172" s="37"/>
      <c r="Z172" s="37"/>
      <c r="AA172" s="37"/>
      <c r="AB172" s="37"/>
      <c r="AC172" s="37"/>
      <c r="AD172" s="37"/>
      <c r="AE172" s="37"/>
      <c r="AR172" s="230" t="s">
        <v>209</v>
      </c>
      <c r="AT172" s="230" t="s">
        <v>259</v>
      </c>
      <c r="AU172" s="230" t="s">
        <v>80</v>
      </c>
      <c r="AY172" s="16" t="s">
        <v>202</v>
      </c>
      <c r="BE172" s="231">
        <f>IF(N172="základní",J172,0)</f>
        <v>0</v>
      </c>
      <c r="BF172" s="231">
        <f>IF(N172="snížená",J172,0)</f>
        <v>0</v>
      </c>
      <c r="BG172" s="231">
        <f>IF(N172="zákl. přenesená",J172,0)</f>
        <v>0</v>
      </c>
      <c r="BH172" s="231">
        <f>IF(N172="sníž. přenesená",J172,0)</f>
        <v>0</v>
      </c>
      <c r="BI172" s="231">
        <f>IF(N172="nulová",J172,0)</f>
        <v>0</v>
      </c>
      <c r="BJ172" s="16" t="s">
        <v>78</v>
      </c>
      <c r="BK172" s="231">
        <f>ROUND(I172*H172,2)</f>
        <v>0</v>
      </c>
      <c r="BL172" s="16" t="s">
        <v>209</v>
      </c>
      <c r="BM172" s="230" t="s">
        <v>2355</v>
      </c>
    </row>
    <row r="173" s="2" customFormat="1">
      <c r="A173" s="37"/>
      <c r="B173" s="38"/>
      <c r="C173" s="39"/>
      <c r="D173" s="254" t="s">
        <v>1355</v>
      </c>
      <c r="E173" s="39"/>
      <c r="F173" s="255" t="s">
        <v>2075</v>
      </c>
      <c r="G173" s="39"/>
      <c r="H173" s="39"/>
      <c r="I173" s="146"/>
      <c r="J173" s="39"/>
      <c r="K173" s="39"/>
      <c r="L173" s="43"/>
      <c r="M173" s="256"/>
      <c r="N173" s="257"/>
      <c r="O173" s="83"/>
      <c r="P173" s="83"/>
      <c r="Q173" s="83"/>
      <c r="R173" s="83"/>
      <c r="S173" s="83"/>
      <c r="T173" s="84"/>
      <c r="U173" s="37"/>
      <c r="V173" s="37"/>
      <c r="W173" s="37"/>
      <c r="X173" s="37"/>
      <c r="Y173" s="37"/>
      <c r="Z173" s="37"/>
      <c r="AA173" s="37"/>
      <c r="AB173" s="37"/>
      <c r="AC173" s="37"/>
      <c r="AD173" s="37"/>
      <c r="AE173" s="37"/>
      <c r="AT173" s="16" t="s">
        <v>1355</v>
      </c>
      <c r="AU173" s="16" t="s">
        <v>80</v>
      </c>
    </row>
    <row r="174" s="2" customFormat="1">
      <c r="A174" s="37"/>
      <c r="B174" s="38"/>
      <c r="C174" s="39"/>
      <c r="D174" s="254" t="s">
        <v>341</v>
      </c>
      <c r="E174" s="39"/>
      <c r="F174" s="255" t="s">
        <v>2356</v>
      </c>
      <c r="G174" s="39"/>
      <c r="H174" s="39"/>
      <c r="I174" s="146"/>
      <c r="J174" s="39"/>
      <c r="K174" s="39"/>
      <c r="L174" s="43"/>
      <c r="M174" s="256"/>
      <c r="N174" s="257"/>
      <c r="O174" s="83"/>
      <c r="P174" s="83"/>
      <c r="Q174" s="83"/>
      <c r="R174" s="83"/>
      <c r="S174" s="83"/>
      <c r="T174" s="84"/>
      <c r="U174" s="37"/>
      <c r="V174" s="37"/>
      <c r="W174" s="37"/>
      <c r="X174" s="37"/>
      <c r="Y174" s="37"/>
      <c r="Z174" s="37"/>
      <c r="AA174" s="37"/>
      <c r="AB174" s="37"/>
      <c r="AC174" s="37"/>
      <c r="AD174" s="37"/>
      <c r="AE174" s="37"/>
      <c r="AT174" s="16" t="s">
        <v>341</v>
      </c>
      <c r="AU174" s="16" t="s">
        <v>80</v>
      </c>
    </row>
    <row r="175" s="11" customFormat="1" ht="25.92" customHeight="1">
      <c r="A175" s="11"/>
      <c r="B175" s="204"/>
      <c r="C175" s="205"/>
      <c r="D175" s="206" t="s">
        <v>70</v>
      </c>
      <c r="E175" s="207" t="s">
        <v>2076</v>
      </c>
      <c r="F175" s="207" t="s">
        <v>2077</v>
      </c>
      <c r="G175" s="205"/>
      <c r="H175" s="205"/>
      <c r="I175" s="208"/>
      <c r="J175" s="209">
        <f>BK175</f>
        <v>0</v>
      </c>
      <c r="K175" s="205"/>
      <c r="L175" s="210"/>
      <c r="M175" s="211"/>
      <c r="N175" s="212"/>
      <c r="O175" s="212"/>
      <c r="P175" s="213">
        <f>SUM(P176:P210)</f>
        <v>0</v>
      </c>
      <c r="Q175" s="212"/>
      <c r="R175" s="213">
        <f>SUM(R176:R210)</f>
        <v>0</v>
      </c>
      <c r="S175" s="212"/>
      <c r="T175" s="214">
        <f>SUM(T176:T210)</f>
        <v>0</v>
      </c>
      <c r="U175" s="11"/>
      <c r="V175" s="11"/>
      <c r="W175" s="11"/>
      <c r="X175" s="11"/>
      <c r="Y175" s="11"/>
      <c r="Z175" s="11"/>
      <c r="AA175" s="11"/>
      <c r="AB175" s="11"/>
      <c r="AC175" s="11"/>
      <c r="AD175" s="11"/>
      <c r="AE175" s="11"/>
      <c r="AR175" s="215" t="s">
        <v>209</v>
      </c>
      <c r="AT175" s="216" t="s">
        <v>70</v>
      </c>
      <c r="AU175" s="216" t="s">
        <v>71</v>
      </c>
      <c r="AY175" s="215" t="s">
        <v>202</v>
      </c>
      <c r="BK175" s="217">
        <f>SUM(BK176:BK210)</f>
        <v>0</v>
      </c>
    </row>
    <row r="176" s="2" customFormat="1" ht="21.75" customHeight="1">
      <c r="A176" s="37"/>
      <c r="B176" s="38"/>
      <c r="C176" s="232" t="s">
        <v>403</v>
      </c>
      <c r="D176" s="232" t="s">
        <v>259</v>
      </c>
      <c r="E176" s="233" t="s">
        <v>2357</v>
      </c>
      <c r="F176" s="234" t="s">
        <v>2358</v>
      </c>
      <c r="G176" s="235" t="s">
        <v>266</v>
      </c>
      <c r="H176" s="236">
        <v>1</v>
      </c>
      <c r="I176" s="237"/>
      <c r="J176" s="238">
        <f>ROUND(I176*H176,2)</f>
        <v>0</v>
      </c>
      <c r="K176" s="234" t="s">
        <v>207</v>
      </c>
      <c r="L176" s="43"/>
      <c r="M176" s="239" t="s">
        <v>19</v>
      </c>
      <c r="N176" s="240" t="s">
        <v>42</v>
      </c>
      <c r="O176" s="83"/>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355</v>
      </c>
      <c r="AT176" s="230" t="s">
        <v>259</v>
      </c>
      <c r="AU176" s="230" t="s">
        <v>78</v>
      </c>
      <c r="AY176" s="16" t="s">
        <v>202</v>
      </c>
      <c r="BE176" s="231">
        <f>IF(N176="základní",J176,0)</f>
        <v>0</v>
      </c>
      <c r="BF176" s="231">
        <f>IF(N176="snížená",J176,0)</f>
        <v>0</v>
      </c>
      <c r="BG176" s="231">
        <f>IF(N176="zákl. přenesená",J176,0)</f>
        <v>0</v>
      </c>
      <c r="BH176" s="231">
        <f>IF(N176="sníž. přenesená",J176,0)</f>
        <v>0</v>
      </c>
      <c r="BI176" s="231">
        <f>IF(N176="nulová",J176,0)</f>
        <v>0</v>
      </c>
      <c r="BJ176" s="16" t="s">
        <v>78</v>
      </c>
      <c r="BK176" s="231">
        <f>ROUND(I176*H176,2)</f>
        <v>0</v>
      </c>
      <c r="BL176" s="16" t="s">
        <v>355</v>
      </c>
      <c r="BM176" s="230" t="s">
        <v>2359</v>
      </c>
    </row>
    <row r="177" s="2" customFormat="1">
      <c r="A177" s="37"/>
      <c r="B177" s="38"/>
      <c r="C177" s="39"/>
      <c r="D177" s="254" t="s">
        <v>341</v>
      </c>
      <c r="E177" s="39"/>
      <c r="F177" s="255" t="s">
        <v>2344</v>
      </c>
      <c r="G177" s="39"/>
      <c r="H177" s="39"/>
      <c r="I177" s="146"/>
      <c r="J177" s="39"/>
      <c r="K177" s="39"/>
      <c r="L177" s="43"/>
      <c r="M177" s="256"/>
      <c r="N177" s="257"/>
      <c r="O177" s="83"/>
      <c r="P177" s="83"/>
      <c r="Q177" s="83"/>
      <c r="R177" s="83"/>
      <c r="S177" s="83"/>
      <c r="T177" s="84"/>
      <c r="U177" s="37"/>
      <c r="V177" s="37"/>
      <c r="W177" s="37"/>
      <c r="X177" s="37"/>
      <c r="Y177" s="37"/>
      <c r="Z177" s="37"/>
      <c r="AA177" s="37"/>
      <c r="AB177" s="37"/>
      <c r="AC177" s="37"/>
      <c r="AD177" s="37"/>
      <c r="AE177" s="37"/>
      <c r="AT177" s="16" t="s">
        <v>341</v>
      </c>
      <c r="AU177" s="16" t="s">
        <v>78</v>
      </c>
    </row>
    <row r="178" s="2" customFormat="1" ht="100.5" customHeight="1">
      <c r="A178" s="37"/>
      <c r="B178" s="38"/>
      <c r="C178" s="232" t="s">
        <v>407</v>
      </c>
      <c r="D178" s="232" t="s">
        <v>259</v>
      </c>
      <c r="E178" s="233" t="s">
        <v>1352</v>
      </c>
      <c r="F178" s="234" t="s">
        <v>1353</v>
      </c>
      <c r="G178" s="235" t="s">
        <v>333</v>
      </c>
      <c r="H178" s="236">
        <v>4.4699999999999998</v>
      </c>
      <c r="I178" s="237"/>
      <c r="J178" s="238">
        <f>ROUND(I178*H178,2)</f>
        <v>0</v>
      </c>
      <c r="K178" s="234" t="s">
        <v>207</v>
      </c>
      <c r="L178" s="43"/>
      <c r="M178" s="239" t="s">
        <v>19</v>
      </c>
      <c r="N178" s="240" t="s">
        <v>42</v>
      </c>
      <c r="O178" s="83"/>
      <c r="P178" s="228">
        <f>O178*H178</f>
        <v>0</v>
      </c>
      <c r="Q178" s="228">
        <v>0</v>
      </c>
      <c r="R178" s="228">
        <f>Q178*H178</f>
        <v>0</v>
      </c>
      <c r="S178" s="228">
        <v>0</v>
      </c>
      <c r="T178" s="229">
        <f>S178*H178</f>
        <v>0</v>
      </c>
      <c r="U178" s="37"/>
      <c r="V178" s="37"/>
      <c r="W178" s="37"/>
      <c r="X178" s="37"/>
      <c r="Y178" s="37"/>
      <c r="Z178" s="37"/>
      <c r="AA178" s="37"/>
      <c r="AB178" s="37"/>
      <c r="AC178" s="37"/>
      <c r="AD178" s="37"/>
      <c r="AE178" s="37"/>
      <c r="AR178" s="230" t="s">
        <v>355</v>
      </c>
      <c r="AT178" s="230" t="s">
        <v>259</v>
      </c>
      <c r="AU178" s="230" t="s">
        <v>78</v>
      </c>
      <c r="AY178" s="16" t="s">
        <v>202</v>
      </c>
      <c r="BE178" s="231">
        <f>IF(N178="základní",J178,0)</f>
        <v>0</v>
      </c>
      <c r="BF178" s="231">
        <f>IF(N178="snížená",J178,0)</f>
        <v>0</v>
      </c>
      <c r="BG178" s="231">
        <f>IF(N178="zákl. přenesená",J178,0)</f>
        <v>0</v>
      </c>
      <c r="BH178" s="231">
        <f>IF(N178="sníž. přenesená",J178,0)</f>
        <v>0</v>
      </c>
      <c r="BI178" s="231">
        <f>IF(N178="nulová",J178,0)</f>
        <v>0</v>
      </c>
      <c r="BJ178" s="16" t="s">
        <v>78</v>
      </c>
      <c r="BK178" s="231">
        <f>ROUND(I178*H178,2)</f>
        <v>0</v>
      </c>
      <c r="BL178" s="16" t="s">
        <v>355</v>
      </c>
      <c r="BM178" s="230" t="s">
        <v>2360</v>
      </c>
    </row>
    <row r="179" s="2" customFormat="1">
      <c r="A179" s="37"/>
      <c r="B179" s="38"/>
      <c r="C179" s="39"/>
      <c r="D179" s="254" t="s">
        <v>1355</v>
      </c>
      <c r="E179" s="39"/>
      <c r="F179" s="255" t="s">
        <v>2084</v>
      </c>
      <c r="G179" s="39"/>
      <c r="H179" s="39"/>
      <c r="I179" s="146"/>
      <c r="J179" s="39"/>
      <c r="K179" s="39"/>
      <c r="L179" s="43"/>
      <c r="M179" s="256"/>
      <c r="N179" s="257"/>
      <c r="O179" s="83"/>
      <c r="P179" s="83"/>
      <c r="Q179" s="83"/>
      <c r="R179" s="83"/>
      <c r="S179" s="83"/>
      <c r="T179" s="84"/>
      <c r="U179" s="37"/>
      <c r="V179" s="37"/>
      <c r="W179" s="37"/>
      <c r="X179" s="37"/>
      <c r="Y179" s="37"/>
      <c r="Z179" s="37"/>
      <c r="AA179" s="37"/>
      <c r="AB179" s="37"/>
      <c r="AC179" s="37"/>
      <c r="AD179" s="37"/>
      <c r="AE179" s="37"/>
      <c r="AT179" s="16" t="s">
        <v>1355</v>
      </c>
      <c r="AU179" s="16" t="s">
        <v>78</v>
      </c>
    </row>
    <row r="180" s="2" customFormat="1">
      <c r="A180" s="37"/>
      <c r="B180" s="38"/>
      <c r="C180" s="39"/>
      <c r="D180" s="254" t="s">
        <v>341</v>
      </c>
      <c r="E180" s="39"/>
      <c r="F180" s="255" t="s">
        <v>2261</v>
      </c>
      <c r="G180" s="39"/>
      <c r="H180" s="39"/>
      <c r="I180" s="146"/>
      <c r="J180" s="39"/>
      <c r="K180" s="39"/>
      <c r="L180" s="43"/>
      <c r="M180" s="256"/>
      <c r="N180" s="257"/>
      <c r="O180" s="83"/>
      <c r="P180" s="83"/>
      <c r="Q180" s="83"/>
      <c r="R180" s="83"/>
      <c r="S180" s="83"/>
      <c r="T180" s="84"/>
      <c r="U180" s="37"/>
      <c r="V180" s="37"/>
      <c r="W180" s="37"/>
      <c r="X180" s="37"/>
      <c r="Y180" s="37"/>
      <c r="Z180" s="37"/>
      <c r="AA180" s="37"/>
      <c r="AB180" s="37"/>
      <c r="AC180" s="37"/>
      <c r="AD180" s="37"/>
      <c r="AE180" s="37"/>
      <c r="AT180" s="16" t="s">
        <v>341</v>
      </c>
      <c r="AU180" s="16" t="s">
        <v>78</v>
      </c>
    </row>
    <row r="181" s="2" customFormat="1" ht="100.5" customHeight="1">
      <c r="A181" s="37"/>
      <c r="B181" s="38"/>
      <c r="C181" s="232" t="s">
        <v>411</v>
      </c>
      <c r="D181" s="232" t="s">
        <v>259</v>
      </c>
      <c r="E181" s="233" t="s">
        <v>2081</v>
      </c>
      <c r="F181" s="234" t="s">
        <v>2082</v>
      </c>
      <c r="G181" s="235" t="s">
        <v>333</v>
      </c>
      <c r="H181" s="236">
        <v>54</v>
      </c>
      <c r="I181" s="237"/>
      <c r="J181" s="238">
        <f>ROUND(I181*H181,2)</f>
        <v>0</v>
      </c>
      <c r="K181" s="234" t="s">
        <v>207</v>
      </c>
      <c r="L181" s="43"/>
      <c r="M181" s="239" t="s">
        <v>19</v>
      </c>
      <c r="N181" s="240" t="s">
        <v>42</v>
      </c>
      <c r="O181" s="83"/>
      <c r="P181" s="228">
        <f>O181*H181</f>
        <v>0</v>
      </c>
      <c r="Q181" s="228">
        <v>0</v>
      </c>
      <c r="R181" s="228">
        <f>Q181*H181</f>
        <v>0</v>
      </c>
      <c r="S181" s="228">
        <v>0</v>
      </c>
      <c r="T181" s="229">
        <f>S181*H181</f>
        <v>0</v>
      </c>
      <c r="U181" s="37"/>
      <c r="V181" s="37"/>
      <c r="W181" s="37"/>
      <c r="X181" s="37"/>
      <c r="Y181" s="37"/>
      <c r="Z181" s="37"/>
      <c r="AA181" s="37"/>
      <c r="AB181" s="37"/>
      <c r="AC181" s="37"/>
      <c r="AD181" s="37"/>
      <c r="AE181" s="37"/>
      <c r="AR181" s="230" t="s">
        <v>355</v>
      </c>
      <c r="AT181" s="230" t="s">
        <v>259</v>
      </c>
      <c r="AU181" s="230" t="s">
        <v>78</v>
      </c>
      <c r="AY181" s="16" t="s">
        <v>202</v>
      </c>
      <c r="BE181" s="231">
        <f>IF(N181="základní",J181,0)</f>
        <v>0</v>
      </c>
      <c r="BF181" s="231">
        <f>IF(N181="snížená",J181,0)</f>
        <v>0</v>
      </c>
      <c r="BG181" s="231">
        <f>IF(N181="zákl. přenesená",J181,0)</f>
        <v>0</v>
      </c>
      <c r="BH181" s="231">
        <f>IF(N181="sníž. přenesená",J181,0)</f>
        <v>0</v>
      </c>
      <c r="BI181" s="231">
        <f>IF(N181="nulová",J181,0)</f>
        <v>0</v>
      </c>
      <c r="BJ181" s="16" t="s">
        <v>78</v>
      </c>
      <c r="BK181" s="231">
        <f>ROUND(I181*H181,2)</f>
        <v>0</v>
      </c>
      <c r="BL181" s="16" t="s">
        <v>355</v>
      </c>
      <c r="BM181" s="230" t="s">
        <v>2361</v>
      </c>
    </row>
    <row r="182" s="2" customFormat="1">
      <c r="A182" s="37"/>
      <c r="B182" s="38"/>
      <c r="C182" s="39"/>
      <c r="D182" s="254" t="s">
        <v>1355</v>
      </c>
      <c r="E182" s="39"/>
      <c r="F182" s="255" t="s">
        <v>2084</v>
      </c>
      <c r="G182" s="39"/>
      <c r="H182" s="39"/>
      <c r="I182" s="146"/>
      <c r="J182" s="39"/>
      <c r="K182" s="39"/>
      <c r="L182" s="43"/>
      <c r="M182" s="256"/>
      <c r="N182" s="257"/>
      <c r="O182" s="83"/>
      <c r="P182" s="83"/>
      <c r="Q182" s="83"/>
      <c r="R182" s="83"/>
      <c r="S182" s="83"/>
      <c r="T182" s="84"/>
      <c r="U182" s="37"/>
      <c r="V182" s="37"/>
      <c r="W182" s="37"/>
      <c r="X182" s="37"/>
      <c r="Y182" s="37"/>
      <c r="Z182" s="37"/>
      <c r="AA182" s="37"/>
      <c r="AB182" s="37"/>
      <c r="AC182" s="37"/>
      <c r="AD182" s="37"/>
      <c r="AE182" s="37"/>
      <c r="AT182" s="16" t="s">
        <v>1355</v>
      </c>
      <c r="AU182" s="16" t="s">
        <v>78</v>
      </c>
    </row>
    <row r="183" s="2" customFormat="1">
      <c r="A183" s="37"/>
      <c r="B183" s="38"/>
      <c r="C183" s="39"/>
      <c r="D183" s="254" t="s">
        <v>341</v>
      </c>
      <c r="E183" s="39"/>
      <c r="F183" s="255" t="s">
        <v>2085</v>
      </c>
      <c r="G183" s="39"/>
      <c r="H183" s="39"/>
      <c r="I183" s="146"/>
      <c r="J183" s="39"/>
      <c r="K183" s="39"/>
      <c r="L183" s="43"/>
      <c r="M183" s="256"/>
      <c r="N183" s="257"/>
      <c r="O183" s="83"/>
      <c r="P183" s="83"/>
      <c r="Q183" s="83"/>
      <c r="R183" s="83"/>
      <c r="S183" s="83"/>
      <c r="T183" s="84"/>
      <c r="U183" s="37"/>
      <c r="V183" s="37"/>
      <c r="W183" s="37"/>
      <c r="X183" s="37"/>
      <c r="Y183" s="37"/>
      <c r="Z183" s="37"/>
      <c r="AA183" s="37"/>
      <c r="AB183" s="37"/>
      <c r="AC183" s="37"/>
      <c r="AD183" s="37"/>
      <c r="AE183" s="37"/>
      <c r="AT183" s="16" t="s">
        <v>341</v>
      </c>
      <c r="AU183" s="16" t="s">
        <v>78</v>
      </c>
    </row>
    <row r="184" s="13" customFormat="1">
      <c r="A184" s="13"/>
      <c r="B184" s="264"/>
      <c r="C184" s="265"/>
      <c r="D184" s="254" t="s">
        <v>1417</v>
      </c>
      <c r="E184" s="266" t="s">
        <v>19</v>
      </c>
      <c r="F184" s="267" t="s">
        <v>2154</v>
      </c>
      <c r="G184" s="265"/>
      <c r="H184" s="268">
        <v>54</v>
      </c>
      <c r="I184" s="269"/>
      <c r="J184" s="265"/>
      <c r="K184" s="265"/>
      <c r="L184" s="270"/>
      <c r="M184" s="271"/>
      <c r="N184" s="272"/>
      <c r="O184" s="272"/>
      <c r="P184" s="272"/>
      <c r="Q184" s="272"/>
      <c r="R184" s="272"/>
      <c r="S184" s="272"/>
      <c r="T184" s="273"/>
      <c r="U184" s="13"/>
      <c r="V184" s="13"/>
      <c r="W184" s="13"/>
      <c r="X184" s="13"/>
      <c r="Y184" s="13"/>
      <c r="Z184" s="13"/>
      <c r="AA184" s="13"/>
      <c r="AB184" s="13"/>
      <c r="AC184" s="13"/>
      <c r="AD184" s="13"/>
      <c r="AE184" s="13"/>
      <c r="AT184" s="274" t="s">
        <v>1417</v>
      </c>
      <c r="AU184" s="274" t="s">
        <v>78</v>
      </c>
      <c r="AV184" s="13" t="s">
        <v>80</v>
      </c>
      <c r="AW184" s="13" t="s">
        <v>33</v>
      </c>
      <c r="AX184" s="13" t="s">
        <v>78</v>
      </c>
      <c r="AY184" s="274" t="s">
        <v>202</v>
      </c>
    </row>
    <row r="185" s="2" customFormat="1" ht="100.5" customHeight="1">
      <c r="A185" s="37"/>
      <c r="B185" s="38"/>
      <c r="C185" s="232" t="s">
        <v>415</v>
      </c>
      <c r="D185" s="232" t="s">
        <v>259</v>
      </c>
      <c r="E185" s="233" t="s">
        <v>2094</v>
      </c>
      <c r="F185" s="234" t="s">
        <v>2095</v>
      </c>
      <c r="G185" s="235" t="s">
        <v>333</v>
      </c>
      <c r="H185" s="236">
        <v>35.244999999999997</v>
      </c>
      <c r="I185" s="237"/>
      <c r="J185" s="238">
        <f>ROUND(I185*H185,2)</f>
        <v>0</v>
      </c>
      <c r="K185" s="234" t="s">
        <v>207</v>
      </c>
      <c r="L185" s="43"/>
      <c r="M185" s="239" t="s">
        <v>19</v>
      </c>
      <c r="N185" s="240" t="s">
        <v>42</v>
      </c>
      <c r="O185" s="83"/>
      <c r="P185" s="228">
        <f>O185*H185</f>
        <v>0</v>
      </c>
      <c r="Q185" s="228">
        <v>0</v>
      </c>
      <c r="R185" s="228">
        <f>Q185*H185</f>
        <v>0</v>
      </c>
      <c r="S185" s="228">
        <v>0</v>
      </c>
      <c r="T185" s="229">
        <f>S185*H185</f>
        <v>0</v>
      </c>
      <c r="U185" s="37"/>
      <c r="V185" s="37"/>
      <c r="W185" s="37"/>
      <c r="X185" s="37"/>
      <c r="Y185" s="37"/>
      <c r="Z185" s="37"/>
      <c r="AA185" s="37"/>
      <c r="AB185" s="37"/>
      <c r="AC185" s="37"/>
      <c r="AD185" s="37"/>
      <c r="AE185" s="37"/>
      <c r="AR185" s="230" t="s">
        <v>355</v>
      </c>
      <c r="AT185" s="230" t="s">
        <v>259</v>
      </c>
      <c r="AU185" s="230" t="s">
        <v>78</v>
      </c>
      <c r="AY185" s="16" t="s">
        <v>202</v>
      </c>
      <c r="BE185" s="231">
        <f>IF(N185="základní",J185,0)</f>
        <v>0</v>
      </c>
      <c r="BF185" s="231">
        <f>IF(N185="snížená",J185,0)</f>
        <v>0</v>
      </c>
      <c r="BG185" s="231">
        <f>IF(N185="zákl. přenesená",J185,0)</f>
        <v>0</v>
      </c>
      <c r="BH185" s="231">
        <f>IF(N185="sníž. přenesená",J185,0)</f>
        <v>0</v>
      </c>
      <c r="BI185" s="231">
        <f>IF(N185="nulová",J185,0)</f>
        <v>0</v>
      </c>
      <c r="BJ185" s="16" t="s">
        <v>78</v>
      </c>
      <c r="BK185" s="231">
        <f>ROUND(I185*H185,2)</f>
        <v>0</v>
      </c>
      <c r="BL185" s="16" t="s">
        <v>355</v>
      </c>
      <c r="BM185" s="230" t="s">
        <v>2362</v>
      </c>
    </row>
    <row r="186" s="2" customFormat="1">
      <c r="A186" s="37"/>
      <c r="B186" s="38"/>
      <c r="C186" s="39"/>
      <c r="D186" s="254" t="s">
        <v>1355</v>
      </c>
      <c r="E186" s="39"/>
      <c r="F186" s="255" t="s">
        <v>2084</v>
      </c>
      <c r="G186" s="39"/>
      <c r="H186" s="39"/>
      <c r="I186" s="146"/>
      <c r="J186" s="39"/>
      <c r="K186" s="39"/>
      <c r="L186" s="43"/>
      <c r="M186" s="256"/>
      <c r="N186" s="257"/>
      <c r="O186" s="83"/>
      <c r="P186" s="83"/>
      <c r="Q186" s="83"/>
      <c r="R186" s="83"/>
      <c r="S186" s="83"/>
      <c r="T186" s="84"/>
      <c r="U186" s="37"/>
      <c r="V186" s="37"/>
      <c r="W186" s="37"/>
      <c r="X186" s="37"/>
      <c r="Y186" s="37"/>
      <c r="Z186" s="37"/>
      <c r="AA186" s="37"/>
      <c r="AB186" s="37"/>
      <c r="AC186" s="37"/>
      <c r="AD186" s="37"/>
      <c r="AE186" s="37"/>
      <c r="AT186" s="16" t="s">
        <v>1355</v>
      </c>
      <c r="AU186" s="16" t="s">
        <v>78</v>
      </c>
    </row>
    <row r="187" s="2" customFormat="1">
      <c r="A187" s="37"/>
      <c r="B187" s="38"/>
      <c r="C187" s="39"/>
      <c r="D187" s="254" t="s">
        <v>341</v>
      </c>
      <c r="E187" s="39"/>
      <c r="F187" s="255" t="s">
        <v>2099</v>
      </c>
      <c r="G187" s="39"/>
      <c r="H187" s="39"/>
      <c r="I187" s="146"/>
      <c r="J187" s="39"/>
      <c r="K187" s="39"/>
      <c r="L187" s="43"/>
      <c r="M187" s="256"/>
      <c r="N187" s="257"/>
      <c r="O187" s="83"/>
      <c r="P187" s="83"/>
      <c r="Q187" s="83"/>
      <c r="R187" s="83"/>
      <c r="S187" s="83"/>
      <c r="T187" s="84"/>
      <c r="U187" s="37"/>
      <c r="V187" s="37"/>
      <c r="W187" s="37"/>
      <c r="X187" s="37"/>
      <c r="Y187" s="37"/>
      <c r="Z187" s="37"/>
      <c r="AA187" s="37"/>
      <c r="AB187" s="37"/>
      <c r="AC187" s="37"/>
      <c r="AD187" s="37"/>
      <c r="AE187" s="37"/>
      <c r="AT187" s="16" t="s">
        <v>341</v>
      </c>
      <c r="AU187" s="16" t="s">
        <v>78</v>
      </c>
    </row>
    <row r="188" s="2" customFormat="1" ht="100.5" customHeight="1">
      <c r="A188" s="37"/>
      <c r="B188" s="38"/>
      <c r="C188" s="232" t="s">
        <v>419</v>
      </c>
      <c r="D188" s="232" t="s">
        <v>259</v>
      </c>
      <c r="E188" s="233" t="s">
        <v>2089</v>
      </c>
      <c r="F188" s="234" t="s">
        <v>2090</v>
      </c>
      <c r="G188" s="235" t="s">
        <v>333</v>
      </c>
      <c r="H188" s="236">
        <v>40.982999999999997</v>
      </c>
      <c r="I188" s="237"/>
      <c r="J188" s="238">
        <f>ROUND(I188*H188,2)</f>
        <v>0</v>
      </c>
      <c r="K188" s="234" t="s">
        <v>207</v>
      </c>
      <c r="L188" s="43"/>
      <c r="M188" s="239" t="s">
        <v>19</v>
      </c>
      <c r="N188" s="240" t="s">
        <v>42</v>
      </c>
      <c r="O188" s="83"/>
      <c r="P188" s="228">
        <f>O188*H188</f>
        <v>0</v>
      </c>
      <c r="Q188" s="228">
        <v>0</v>
      </c>
      <c r="R188" s="228">
        <f>Q188*H188</f>
        <v>0</v>
      </c>
      <c r="S188" s="228">
        <v>0</v>
      </c>
      <c r="T188" s="229">
        <f>S188*H188</f>
        <v>0</v>
      </c>
      <c r="U188" s="37"/>
      <c r="V188" s="37"/>
      <c r="W188" s="37"/>
      <c r="X188" s="37"/>
      <c r="Y188" s="37"/>
      <c r="Z188" s="37"/>
      <c r="AA188" s="37"/>
      <c r="AB188" s="37"/>
      <c r="AC188" s="37"/>
      <c r="AD188" s="37"/>
      <c r="AE188" s="37"/>
      <c r="AR188" s="230" t="s">
        <v>355</v>
      </c>
      <c r="AT188" s="230" t="s">
        <v>259</v>
      </c>
      <c r="AU188" s="230" t="s">
        <v>78</v>
      </c>
      <c r="AY188" s="16" t="s">
        <v>202</v>
      </c>
      <c r="BE188" s="231">
        <f>IF(N188="základní",J188,0)</f>
        <v>0</v>
      </c>
      <c r="BF188" s="231">
        <f>IF(N188="snížená",J188,0)</f>
        <v>0</v>
      </c>
      <c r="BG188" s="231">
        <f>IF(N188="zákl. přenesená",J188,0)</f>
        <v>0</v>
      </c>
      <c r="BH188" s="231">
        <f>IF(N188="sníž. přenesená",J188,0)</f>
        <v>0</v>
      </c>
      <c r="BI188" s="231">
        <f>IF(N188="nulová",J188,0)</f>
        <v>0</v>
      </c>
      <c r="BJ188" s="16" t="s">
        <v>78</v>
      </c>
      <c r="BK188" s="231">
        <f>ROUND(I188*H188,2)</f>
        <v>0</v>
      </c>
      <c r="BL188" s="16" t="s">
        <v>355</v>
      </c>
      <c r="BM188" s="230" t="s">
        <v>2363</v>
      </c>
    </row>
    <row r="189" s="2" customFormat="1">
      <c r="A189" s="37"/>
      <c r="B189" s="38"/>
      <c r="C189" s="39"/>
      <c r="D189" s="254" t="s">
        <v>1355</v>
      </c>
      <c r="E189" s="39"/>
      <c r="F189" s="255" t="s">
        <v>2084</v>
      </c>
      <c r="G189" s="39"/>
      <c r="H189" s="39"/>
      <c r="I189" s="146"/>
      <c r="J189" s="39"/>
      <c r="K189" s="39"/>
      <c r="L189" s="43"/>
      <c r="M189" s="256"/>
      <c r="N189" s="257"/>
      <c r="O189" s="83"/>
      <c r="P189" s="83"/>
      <c r="Q189" s="83"/>
      <c r="R189" s="83"/>
      <c r="S189" s="83"/>
      <c r="T189" s="84"/>
      <c r="U189" s="37"/>
      <c r="V189" s="37"/>
      <c r="W189" s="37"/>
      <c r="X189" s="37"/>
      <c r="Y189" s="37"/>
      <c r="Z189" s="37"/>
      <c r="AA189" s="37"/>
      <c r="AB189" s="37"/>
      <c r="AC189" s="37"/>
      <c r="AD189" s="37"/>
      <c r="AE189" s="37"/>
      <c r="AT189" s="16" t="s">
        <v>1355</v>
      </c>
      <c r="AU189" s="16" t="s">
        <v>78</v>
      </c>
    </row>
    <row r="190" s="2" customFormat="1">
      <c r="A190" s="37"/>
      <c r="B190" s="38"/>
      <c r="C190" s="39"/>
      <c r="D190" s="254" t="s">
        <v>341</v>
      </c>
      <c r="E190" s="39"/>
      <c r="F190" s="255" t="s">
        <v>2364</v>
      </c>
      <c r="G190" s="39"/>
      <c r="H190" s="39"/>
      <c r="I190" s="146"/>
      <c r="J190" s="39"/>
      <c r="K190" s="39"/>
      <c r="L190" s="43"/>
      <c r="M190" s="256"/>
      <c r="N190" s="257"/>
      <c r="O190" s="83"/>
      <c r="P190" s="83"/>
      <c r="Q190" s="83"/>
      <c r="R190" s="83"/>
      <c r="S190" s="83"/>
      <c r="T190" s="84"/>
      <c r="U190" s="37"/>
      <c r="V190" s="37"/>
      <c r="W190" s="37"/>
      <c r="X190" s="37"/>
      <c r="Y190" s="37"/>
      <c r="Z190" s="37"/>
      <c r="AA190" s="37"/>
      <c r="AB190" s="37"/>
      <c r="AC190" s="37"/>
      <c r="AD190" s="37"/>
      <c r="AE190" s="37"/>
      <c r="AT190" s="16" t="s">
        <v>341</v>
      </c>
      <c r="AU190" s="16" t="s">
        <v>78</v>
      </c>
    </row>
    <row r="191" s="13" customFormat="1">
      <c r="A191" s="13"/>
      <c r="B191" s="264"/>
      <c r="C191" s="265"/>
      <c r="D191" s="254" t="s">
        <v>1417</v>
      </c>
      <c r="E191" s="266" t="s">
        <v>19</v>
      </c>
      <c r="F191" s="267" t="s">
        <v>2365</v>
      </c>
      <c r="G191" s="265"/>
      <c r="H191" s="268">
        <v>40.982999999999997</v>
      </c>
      <c r="I191" s="269"/>
      <c r="J191" s="265"/>
      <c r="K191" s="265"/>
      <c r="L191" s="270"/>
      <c r="M191" s="271"/>
      <c r="N191" s="272"/>
      <c r="O191" s="272"/>
      <c r="P191" s="272"/>
      <c r="Q191" s="272"/>
      <c r="R191" s="272"/>
      <c r="S191" s="272"/>
      <c r="T191" s="273"/>
      <c r="U191" s="13"/>
      <c r="V191" s="13"/>
      <c r="W191" s="13"/>
      <c r="X191" s="13"/>
      <c r="Y191" s="13"/>
      <c r="Z191" s="13"/>
      <c r="AA191" s="13"/>
      <c r="AB191" s="13"/>
      <c r="AC191" s="13"/>
      <c r="AD191" s="13"/>
      <c r="AE191" s="13"/>
      <c r="AT191" s="274" t="s">
        <v>1417</v>
      </c>
      <c r="AU191" s="274" t="s">
        <v>78</v>
      </c>
      <c r="AV191" s="13" t="s">
        <v>80</v>
      </c>
      <c r="AW191" s="13" t="s">
        <v>33</v>
      </c>
      <c r="AX191" s="13" t="s">
        <v>78</v>
      </c>
      <c r="AY191" s="274" t="s">
        <v>202</v>
      </c>
    </row>
    <row r="192" s="2" customFormat="1" ht="100.5" customHeight="1">
      <c r="A192" s="37"/>
      <c r="B192" s="38"/>
      <c r="C192" s="232" t="s">
        <v>424</v>
      </c>
      <c r="D192" s="232" t="s">
        <v>259</v>
      </c>
      <c r="E192" s="233" t="s">
        <v>2094</v>
      </c>
      <c r="F192" s="234" t="s">
        <v>2095</v>
      </c>
      <c r="G192" s="235" t="s">
        <v>333</v>
      </c>
      <c r="H192" s="236">
        <v>23.800000000000001</v>
      </c>
      <c r="I192" s="237"/>
      <c r="J192" s="238">
        <f>ROUND(I192*H192,2)</f>
        <v>0</v>
      </c>
      <c r="K192" s="234" t="s">
        <v>207</v>
      </c>
      <c r="L192" s="43"/>
      <c r="M192" s="239" t="s">
        <v>19</v>
      </c>
      <c r="N192" s="240" t="s">
        <v>42</v>
      </c>
      <c r="O192" s="83"/>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355</v>
      </c>
      <c r="AT192" s="230" t="s">
        <v>259</v>
      </c>
      <c r="AU192" s="230" t="s">
        <v>78</v>
      </c>
      <c r="AY192" s="16" t="s">
        <v>202</v>
      </c>
      <c r="BE192" s="231">
        <f>IF(N192="základní",J192,0)</f>
        <v>0</v>
      </c>
      <c r="BF192" s="231">
        <f>IF(N192="snížená",J192,0)</f>
        <v>0</v>
      </c>
      <c r="BG192" s="231">
        <f>IF(N192="zákl. přenesená",J192,0)</f>
        <v>0</v>
      </c>
      <c r="BH192" s="231">
        <f>IF(N192="sníž. přenesená",J192,0)</f>
        <v>0</v>
      </c>
      <c r="BI192" s="231">
        <f>IF(N192="nulová",J192,0)</f>
        <v>0</v>
      </c>
      <c r="BJ192" s="16" t="s">
        <v>78</v>
      </c>
      <c r="BK192" s="231">
        <f>ROUND(I192*H192,2)</f>
        <v>0</v>
      </c>
      <c r="BL192" s="16" t="s">
        <v>355</v>
      </c>
      <c r="BM192" s="230" t="s">
        <v>2366</v>
      </c>
    </row>
    <row r="193" s="2" customFormat="1">
      <c r="A193" s="37"/>
      <c r="B193" s="38"/>
      <c r="C193" s="39"/>
      <c r="D193" s="254" t="s">
        <v>1355</v>
      </c>
      <c r="E193" s="39"/>
      <c r="F193" s="255" t="s">
        <v>2084</v>
      </c>
      <c r="G193" s="39"/>
      <c r="H193" s="39"/>
      <c r="I193" s="146"/>
      <c r="J193" s="39"/>
      <c r="K193" s="39"/>
      <c r="L193" s="43"/>
      <c r="M193" s="256"/>
      <c r="N193" s="257"/>
      <c r="O193" s="83"/>
      <c r="P193" s="83"/>
      <c r="Q193" s="83"/>
      <c r="R193" s="83"/>
      <c r="S193" s="83"/>
      <c r="T193" s="84"/>
      <c r="U193" s="37"/>
      <c r="V193" s="37"/>
      <c r="W193" s="37"/>
      <c r="X193" s="37"/>
      <c r="Y193" s="37"/>
      <c r="Z193" s="37"/>
      <c r="AA193" s="37"/>
      <c r="AB193" s="37"/>
      <c r="AC193" s="37"/>
      <c r="AD193" s="37"/>
      <c r="AE193" s="37"/>
      <c r="AT193" s="16" t="s">
        <v>1355</v>
      </c>
      <c r="AU193" s="16" t="s">
        <v>78</v>
      </c>
    </row>
    <row r="194" s="2" customFormat="1">
      <c r="A194" s="37"/>
      <c r="B194" s="38"/>
      <c r="C194" s="39"/>
      <c r="D194" s="254" t="s">
        <v>341</v>
      </c>
      <c r="E194" s="39"/>
      <c r="F194" s="255" t="s">
        <v>2097</v>
      </c>
      <c r="G194" s="39"/>
      <c r="H194" s="39"/>
      <c r="I194" s="146"/>
      <c r="J194" s="39"/>
      <c r="K194" s="39"/>
      <c r="L194" s="43"/>
      <c r="M194" s="256"/>
      <c r="N194" s="257"/>
      <c r="O194" s="83"/>
      <c r="P194" s="83"/>
      <c r="Q194" s="83"/>
      <c r="R194" s="83"/>
      <c r="S194" s="83"/>
      <c r="T194" s="84"/>
      <c r="U194" s="37"/>
      <c r="V194" s="37"/>
      <c r="W194" s="37"/>
      <c r="X194" s="37"/>
      <c r="Y194" s="37"/>
      <c r="Z194" s="37"/>
      <c r="AA194" s="37"/>
      <c r="AB194" s="37"/>
      <c r="AC194" s="37"/>
      <c r="AD194" s="37"/>
      <c r="AE194" s="37"/>
      <c r="AT194" s="16" t="s">
        <v>341</v>
      </c>
      <c r="AU194" s="16" t="s">
        <v>78</v>
      </c>
    </row>
    <row r="195" s="2" customFormat="1" ht="44.25" customHeight="1">
      <c r="A195" s="37"/>
      <c r="B195" s="38"/>
      <c r="C195" s="232" t="s">
        <v>428</v>
      </c>
      <c r="D195" s="232" t="s">
        <v>259</v>
      </c>
      <c r="E195" s="233" t="s">
        <v>2100</v>
      </c>
      <c r="F195" s="234" t="s">
        <v>2101</v>
      </c>
      <c r="G195" s="235" t="s">
        <v>333</v>
      </c>
      <c r="H195" s="236">
        <v>40.799999999999997</v>
      </c>
      <c r="I195" s="237"/>
      <c r="J195" s="238">
        <f>ROUND(I195*H195,2)</f>
        <v>0</v>
      </c>
      <c r="K195" s="234" t="s">
        <v>207</v>
      </c>
      <c r="L195" s="43"/>
      <c r="M195" s="239" t="s">
        <v>19</v>
      </c>
      <c r="N195" s="240" t="s">
        <v>42</v>
      </c>
      <c r="O195" s="83"/>
      <c r="P195" s="228">
        <f>O195*H195</f>
        <v>0</v>
      </c>
      <c r="Q195" s="228">
        <v>0</v>
      </c>
      <c r="R195" s="228">
        <f>Q195*H195</f>
        <v>0</v>
      </c>
      <c r="S195" s="228">
        <v>0</v>
      </c>
      <c r="T195" s="229">
        <f>S195*H195</f>
        <v>0</v>
      </c>
      <c r="U195" s="37"/>
      <c r="V195" s="37"/>
      <c r="W195" s="37"/>
      <c r="X195" s="37"/>
      <c r="Y195" s="37"/>
      <c r="Z195" s="37"/>
      <c r="AA195" s="37"/>
      <c r="AB195" s="37"/>
      <c r="AC195" s="37"/>
      <c r="AD195" s="37"/>
      <c r="AE195" s="37"/>
      <c r="AR195" s="230" t="s">
        <v>355</v>
      </c>
      <c r="AT195" s="230" t="s">
        <v>259</v>
      </c>
      <c r="AU195" s="230" t="s">
        <v>78</v>
      </c>
      <c r="AY195" s="16" t="s">
        <v>202</v>
      </c>
      <c r="BE195" s="231">
        <f>IF(N195="základní",J195,0)</f>
        <v>0</v>
      </c>
      <c r="BF195" s="231">
        <f>IF(N195="snížená",J195,0)</f>
        <v>0</v>
      </c>
      <c r="BG195" s="231">
        <f>IF(N195="zákl. přenesená",J195,0)</f>
        <v>0</v>
      </c>
      <c r="BH195" s="231">
        <f>IF(N195="sníž. přenesená",J195,0)</f>
        <v>0</v>
      </c>
      <c r="BI195" s="231">
        <f>IF(N195="nulová",J195,0)</f>
        <v>0</v>
      </c>
      <c r="BJ195" s="16" t="s">
        <v>78</v>
      </c>
      <c r="BK195" s="231">
        <f>ROUND(I195*H195,2)</f>
        <v>0</v>
      </c>
      <c r="BL195" s="16" t="s">
        <v>355</v>
      </c>
      <c r="BM195" s="230" t="s">
        <v>2367</v>
      </c>
    </row>
    <row r="196" s="2" customFormat="1">
      <c r="A196" s="37"/>
      <c r="B196" s="38"/>
      <c r="C196" s="39"/>
      <c r="D196" s="254" t="s">
        <v>1355</v>
      </c>
      <c r="E196" s="39"/>
      <c r="F196" s="255" t="s">
        <v>2103</v>
      </c>
      <c r="G196" s="39"/>
      <c r="H196" s="39"/>
      <c r="I196" s="146"/>
      <c r="J196" s="39"/>
      <c r="K196" s="39"/>
      <c r="L196" s="43"/>
      <c r="M196" s="256"/>
      <c r="N196" s="257"/>
      <c r="O196" s="83"/>
      <c r="P196" s="83"/>
      <c r="Q196" s="83"/>
      <c r="R196" s="83"/>
      <c r="S196" s="83"/>
      <c r="T196" s="84"/>
      <c r="U196" s="37"/>
      <c r="V196" s="37"/>
      <c r="W196" s="37"/>
      <c r="X196" s="37"/>
      <c r="Y196" s="37"/>
      <c r="Z196" s="37"/>
      <c r="AA196" s="37"/>
      <c r="AB196" s="37"/>
      <c r="AC196" s="37"/>
      <c r="AD196" s="37"/>
      <c r="AE196" s="37"/>
      <c r="AT196" s="16" t="s">
        <v>1355</v>
      </c>
      <c r="AU196" s="16" t="s">
        <v>78</v>
      </c>
    </row>
    <row r="197" s="2" customFormat="1">
      <c r="A197" s="37"/>
      <c r="B197" s="38"/>
      <c r="C197" s="39"/>
      <c r="D197" s="254" t="s">
        <v>341</v>
      </c>
      <c r="E197" s="39"/>
      <c r="F197" s="255" t="s">
        <v>2368</v>
      </c>
      <c r="G197" s="39"/>
      <c r="H197" s="39"/>
      <c r="I197" s="146"/>
      <c r="J197" s="39"/>
      <c r="K197" s="39"/>
      <c r="L197" s="43"/>
      <c r="M197" s="256"/>
      <c r="N197" s="257"/>
      <c r="O197" s="83"/>
      <c r="P197" s="83"/>
      <c r="Q197" s="83"/>
      <c r="R197" s="83"/>
      <c r="S197" s="83"/>
      <c r="T197" s="84"/>
      <c r="U197" s="37"/>
      <c r="V197" s="37"/>
      <c r="W197" s="37"/>
      <c r="X197" s="37"/>
      <c r="Y197" s="37"/>
      <c r="Z197" s="37"/>
      <c r="AA197" s="37"/>
      <c r="AB197" s="37"/>
      <c r="AC197" s="37"/>
      <c r="AD197" s="37"/>
      <c r="AE197" s="37"/>
      <c r="AT197" s="16" t="s">
        <v>341</v>
      </c>
      <c r="AU197" s="16" t="s">
        <v>78</v>
      </c>
    </row>
    <row r="198" s="13" customFormat="1">
      <c r="A198" s="13"/>
      <c r="B198" s="264"/>
      <c r="C198" s="265"/>
      <c r="D198" s="254" t="s">
        <v>1417</v>
      </c>
      <c r="E198" s="266" t="s">
        <v>19</v>
      </c>
      <c r="F198" s="267" t="s">
        <v>2369</v>
      </c>
      <c r="G198" s="265"/>
      <c r="H198" s="268">
        <v>40.799999999999997</v>
      </c>
      <c r="I198" s="269"/>
      <c r="J198" s="265"/>
      <c r="K198" s="265"/>
      <c r="L198" s="270"/>
      <c r="M198" s="271"/>
      <c r="N198" s="272"/>
      <c r="O198" s="272"/>
      <c r="P198" s="272"/>
      <c r="Q198" s="272"/>
      <c r="R198" s="272"/>
      <c r="S198" s="272"/>
      <c r="T198" s="273"/>
      <c r="U198" s="13"/>
      <c r="V198" s="13"/>
      <c r="W198" s="13"/>
      <c r="X198" s="13"/>
      <c r="Y198" s="13"/>
      <c r="Z198" s="13"/>
      <c r="AA198" s="13"/>
      <c r="AB198" s="13"/>
      <c r="AC198" s="13"/>
      <c r="AD198" s="13"/>
      <c r="AE198" s="13"/>
      <c r="AT198" s="274" t="s">
        <v>1417</v>
      </c>
      <c r="AU198" s="274" t="s">
        <v>78</v>
      </c>
      <c r="AV198" s="13" t="s">
        <v>80</v>
      </c>
      <c r="AW198" s="13" t="s">
        <v>33</v>
      </c>
      <c r="AX198" s="13" t="s">
        <v>78</v>
      </c>
      <c r="AY198" s="274" t="s">
        <v>202</v>
      </c>
    </row>
    <row r="199" s="2" customFormat="1" ht="44.25" customHeight="1">
      <c r="A199" s="37"/>
      <c r="B199" s="38"/>
      <c r="C199" s="232" t="s">
        <v>432</v>
      </c>
      <c r="D199" s="232" t="s">
        <v>259</v>
      </c>
      <c r="E199" s="233" t="s">
        <v>2106</v>
      </c>
      <c r="F199" s="234" t="s">
        <v>2107</v>
      </c>
      <c r="G199" s="235" t="s">
        <v>333</v>
      </c>
      <c r="H199" s="236">
        <v>23.800000000000001</v>
      </c>
      <c r="I199" s="237"/>
      <c r="J199" s="238">
        <f>ROUND(I199*H199,2)</f>
        <v>0</v>
      </c>
      <c r="K199" s="234" t="s">
        <v>207</v>
      </c>
      <c r="L199" s="43"/>
      <c r="M199" s="239" t="s">
        <v>19</v>
      </c>
      <c r="N199" s="240" t="s">
        <v>42</v>
      </c>
      <c r="O199" s="83"/>
      <c r="P199" s="228">
        <f>O199*H199</f>
        <v>0</v>
      </c>
      <c r="Q199" s="228">
        <v>0</v>
      </c>
      <c r="R199" s="228">
        <f>Q199*H199</f>
        <v>0</v>
      </c>
      <c r="S199" s="228">
        <v>0</v>
      </c>
      <c r="T199" s="229">
        <f>S199*H199</f>
        <v>0</v>
      </c>
      <c r="U199" s="37"/>
      <c r="V199" s="37"/>
      <c r="W199" s="37"/>
      <c r="X199" s="37"/>
      <c r="Y199" s="37"/>
      <c r="Z199" s="37"/>
      <c r="AA199" s="37"/>
      <c r="AB199" s="37"/>
      <c r="AC199" s="37"/>
      <c r="AD199" s="37"/>
      <c r="AE199" s="37"/>
      <c r="AR199" s="230" t="s">
        <v>355</v>
      </c>
      <c r="AT199" s="230" t="s">
        <v>259</v>
      </c>
      <c r="AU199" s="230" t="s">
        <v>78</v>
      </c>
      <c r="AY199" s="16" t="s">
        <v>202</v>
      </c>
      <c r="BE199" s="231">
        <f>IF(N199="základní",J199,0)</f>
        <v>0</v>
      </c>
      <c r="BF199" s="231">
        <f>IF(N199="snížená",J199,0)</f>
        <v>0</v>
      </c>
      <c r="BG199" s="231">
        <f>IF(N199="zákl. přenesená",J199,0)</f>
        <v>0</v>
      </c>
      <c r="BH199" s="231">
        <f>IF(N199="sníž. přenesená",J199,0)</f>
        <v>0</v>
      </c>
      <c r="BI199" s="231">
        <f>IF(N199="nulová",J199,0)</f>
        <v>0</v>
      </c>
      <c r="BJ199" s="16" t="s">
        <v>78</v>
      </c>
      <c r="BK199" s="231">
        <f>ROUND(I199*H199,2)</f>
        <v>0</v>
      </c>
      <c r="BL199" s="16" t="s">
        <v>355</v>
      </c>
      <c r="BM199" s="230" t="s">
        <v>2370</v>
      </c>
    </row>
    <row r="200" s="2" customFormat="1">
      <c r="A200" s="37"/>
      <c r="B200" s="38"/>
      <c r="C200" s="39"/>
      <c r="D200" s="254" t="s">
        <v>1355</v>
      </c>
      <c r="E200" s="39"/>
      <c r="F200" s="255" t="s">
        <v>2103</v>
      </c>
      <c r="G200" s="39"/>
      <c r="H200" s="39"/>
      <c r="I200" s="146"/>
      <c r="J200" s="39"/>
      <c r="K200" s="39"/>
      <c r="L200" s="43"/>
      <c r="M200" s="256"/>
      <c r="N200" s="257"/>
      <c r="O200" s="83"/>
      <c r="P200" s="83"/>
      <c r="Q200" s="83"/>
      <c r="R200" s="83"/>
      <c r="S200" s="83"/>
      <c r="T200" s="84"/>
      <c r="U200" s="37"/>
      <c r="V200" s="37"/>
      <c r="W200" s="37"/>
      <c r="X200" s="37"/>
      <c r="Y200" s="37"/>
      <c r="Z200" s="37"/>
      <c r="AA200" s="37"/>
      <c r="AB200" s="37"/>
      <c r="AC200" s="37"/>
      <c r="AD200" s="37"/>
      <c r="AE200" s="37"/>
      <c r="AT200" s="16" t="s">
        <v>1355</v>
      </c>
      <c r="AU200" s="16" t="s">
        <v>78</v>
      </c>
    </row>
    <row r="201" s="2" customFormat="1">
      <c r="A201" s="37"/>
      <c r="B201" s="38"/>
      <c r="C201" s="39"/>
      <c r="D201" s="254" t="s">
        <v>341</v>
      </c>
      <c r="E201" s="39"/>
      <c r="F201" s="255" t="s">
        <v>2371</v>
      </c>
      <c r="G201" s="39"/>
      <c r="H201" s="39"/>
      <c r="I201" s="146"/>
      <c r="J201" s="39"/>
      <c r="K201" s="39"/>
      <c r="L201" s="43"/>
      <c r="M201" s="256"/>
      <c r="N201" s="257"/>
      <c r="O201" s="83"/>
      <c r="P201" s="83"/>
      <c r="Q201" s="83"/>
      <c r="R201" s="83"/>
      <c r="S201" s="83"/>
      <c r="T201" s="84"/>
      <c r="U201" s="37"/>
      <c r="V201" s="37"/>
      <c r="W201" s="37"/>
      <c r="X201" s="37"/>
      <c r="Y201" s="37"/>
      <c r="Z201" s="37"/>
      <c r="AA201" s="37"/>
      <c r="AB201" s="37"/>
      <c r="AC201" s="37"/>
      <c r="AD201" s="37"/>
      <c r="AE201" s="37"/>
      <c r="AT201" s="16" t="s">
        <v>341</v>
      </c>
      <c r="AU201" s="16" t="s">
        <v>78</v>
      </c>
    </row>
    <row r="202" s="13" customFormat="1">
      <c r="A202" s="13"/>
      <c r="B202" s="264"/>
      <c r="C202" s="265"/>
      <c r="D202" s="254" t="s">
        <v>1417</v>
      </c>
      <c r="E202" s="266" t="s">
        <v>19</v>
      </c>
      <c r="F202" s="267" t="s">
        <v>2372</v>
      </c>
      <c r="G202" s="265"/>
      <c r="H202" s="268">
        <v>23.800000000000001</v>
      </c>
      <c r="I202" s="269"/>
      <c r="J202" s="265"/>
      <c r="K202" s="265"/>
      <c r="L202" s="270"/>
      <c r="M202" s="271"/>
      <c r="N202" s="272"/>
      <c r="O202" s="272"/>
      <c r="P202" s="272"/>
      <c r="Q202" s="272"/>
      <c r="R202" s="272"/>
      <c r="S202" s="272"/>
      <c r="T202" s="273"/>
      <c r="U202" s="13"/>
      <c r="V202" s="13"/>
      <c r="W202" s="13"/>
      <c r="X202" s="13"/>
      <c r="Y202" s="13"/>
      <c r="Z202" s="13"/>
      <c r="AA202" s="13"/>
      <c r="AB202" s="13"/>
      <c r="AC202" s="13"/>
      <c r="AD202" s="13"/>
      <c r="AE202" s="13"/>
      <c r="AT202" s="274" t="s">
        <v>1417</v>
      </c>
      <c r="AU202" s="274" t="s">
        <v>78</v>
      </c>
      <c r="AV202" s="13" t="s">
        <v>80</v>
      </c>
      <c r="AW202" s="13" t="s">
        <v>33</v>
      </c>
      <c r="AX202" s="13" t="s">
        <v>78</v>
      </c>
      <c r="AY202" s="274" t="s">
        <v>202</v>
      </c>
    </row>
    <row r="203" s="2" customFormat="1" ht="44.25" customHeight="1">
      <c r="A203" s="37"/>
      <c r="B203" s="38"/>
      <c r="C203" s="232" t="s">
        <v>436</v>
      </c>
      <c r="D203" s="232" t="s">
        <v>259</v>
      </c>
      <c r="E203" s="233" t="s">
        <v>2110</v>
      </c>
      <c r="F203" s="234" t="s">
        <v>2111</v>
      </c>
      <c r="G203" s="235" t="s">
        <v>333</v>
      </c>
      <c r="H203" s="236">
        <v>35.244999999999997</v>
      </c>
      <c r="I203" s="237"/>
      <c r="J203" s="238">
        <f>ROUND(I203*H203,2)</f>
        <v>0</v>
      </c>
      <c r="K203" s="234" t="s">
        <v>207</v>
      </c>
      <c r="L203" s="43"/>
      <c r="M203" s="239" t="s">
        <v>19</v>
      </c>
      <c r="N203" s="240" t="s">
        <v>42</v>
      </c>
      <c r="O203" s="83"/>
      <c r="P203" s="228">
        <f>O203*H203</f>
        <v>0</v>
      </c>
      <c r="Q203" s="228">
        <v>0</v>
      </c>
      <c r="R203" s="228">
        <f>Q203*H203</f>
        <v>0</v>
      </c>
      <c r="S203" s="228">
        <v>0</v>
      </c>
      <c r="T203" s="229">
        <f>S203*H203</f>
        <v>0</v>
      </c>
      <c r="U203" s="37"/>
      <c r="V203" s="37"/>
      <c r="W203" s="37"/>
      <c r="X203" s="37"/>
      <c r="Y203" s="37"/>
      <c r="Z203" s="37"/>
      <c r="AA203" s="37"/>
      <c r="AB203" s="37"/>
      <c r="AC203" s="37"/>
      <c r="AD203" s="37"/>
      <c r="AE203" s="37"/>
      <c r="AR203" s="230" t="s">
        <v>355</v>
      </c>
      <c r="AT203" s="230" t="s">
        <v>259</v>
      </c>
      <c r="AU203" s="230" t="s">
        <v>78</v>
      </c>
      <c r="AY203" s="16" t="s">
        <v>202</v>
      </c>
      <c r="BE203" s="231">
        <f>IF(N203="základní",J203,0)</f>
        <v>0</v>
      </c>
      <c r="BF203" s="231">
        <f>IF(N203="snížená",J203,0)</f>
        <v>0</v>
      </c>
      <c r="BG203" s="231">
        <f>IF(N203="zákl. přenesená",J203,0)</f>
        <v>0</v>
      </c>
      <c r="BH203" s="231">
        <f>IF(N203="sníž. přenesená",J203,0)</f>
        <v>0</v>
      </c>
      <c r="BI203" s="231">
        <f>IF(N203="nulová",J203,0)</f>
        <v>0</v>
      </c>
      <c r="BJ203" s="16" t="s">
        <v>78</v>
      </c>
      <c r="BK203" s="231">
        <f>ROUND(I203*H203,2)</f>
        <v>0</v>
      </c>
      <c r="BL203" s="16" t="s">
        <v>355</v>
      </c>
      <c r="BM203" s="230" t="s">
        <v>2373</v>
      </c>
    </row>
    <row r="204" s="2" customFormat="1">
      <c r="A204" s="37"/>
      <c r="B204" s="38"/>
      <c r="C204" s="39"/>
      <c r="D204" s="254" t="s">
        <v>1355</v>
      </c>
      <c r="E204" s="39"/>
      <c r="F204" s="255" t="s">
        <v>2103</v>
      </c>
      <c r="G204" s="39"/>
      <c r="H204" s="39"/>
      <c r="I204" s="146"/>
      <c r="J204" s="39"/>
      <c r="K204" s="39"/>
      <c r="L204" s="43"/>
      <c r="M204" s="256"/>
      <c r="N204" s="257"/>
      <c r="O204" s="83"/>
      <c r="P204" s="83"/>
      <c r="Q204" s="83"/>
      <c r="R204" s="83"/>
      <c r="S204" s="83"/>
      <c r="T204" s="84"/>
      <c r="U204" s="37"/>
      <c r="V204" s="37"/>
      <c r="W204" s="37"/>
      <c r="X204" s="37"/>
      <c r="Y204" s="37"/>
      <c r="Z204" s="37"/>
      <c r="AA204" s="37"/>
      <c r="AB204" s="37"/>
      <c r="AC204" s="37"/>
      <c r="AD204" s="37"/>
      <c r="AE204" s="37"/>
      <c r="AT204" s="16" t="s">
        <v>1355</v>
      </c>
      <c r="AU204" s="16" t="s">
        <v>78</v>
      </c>
    </row>
    <row r="205" s="2" customFormat="1">
      <c r="A205" s="37"/>
      <c r="B205" s="38"/>
      <c r="C205" s="39"/>
      <c r="D205" s="254" t="s">
        <v>341</v>
      </c>
      <c r="E205" s="39"/>
      <c r="F205" s="255" t="s">
        <v>2374</v>
      </c>
      <c r="G205" s="39"/>
      <c r="H205" s="39"/>
      <c r="I205" s="146"/>
      <c r="J205" s="39"/>
      <c r="K205" s="39"/>
      <c r="L205" s="43"/>
      <c r="M205" s="256"/>
      <c r="N205" s="257"/>
      <c r="O205" s="83"/>
      <c r="P205" s="83"/>
      <c r="Q205" s="83"/>
      <c r="R205" s="83"/>
      <c r="S205" s="83"/>
      <c r="T205" s="84"/>
      <c r="U205" s="37"/>
      <c r="V205" s="37"/>
      <c r="W205" s="37"/>
      <c r="X205" s="37"/>
      <c r="Y205" s="37"/>
      <c r="Z205" s="37"/>
      <c r="AA205" s="37"/>
      <c r="AB205" s="37"/>
      <c r="AC205" s="37"/>
      <c r="AD205" s="37"/>
      <c r="AE205" s="37"/>
      <c r="AT205" s="16" t="s">
        <v>341</v>
      </c>
      <c r="AU205" s="16" t="s">
        <v>78</v>
      </c>
    </row>
    <row r="206" s="13" customFormat="1">
      <c r="A206" s="13"/>
      <c r="B206" s="264"/>
      <c r="C206" s="265"/>
      <c r="D206" s="254" t="s">
        <v>1417</v>
      </c>
      <c r="E206" s="266" t="s">
        <v>19</v>
      </c>
      <c r="F206" s="267" t="s">
        <v>2375</v>
      </c>
      <c r="G206" s="265"/>
      <c r="H206" s="268">
        <v>35.244999999999997</v>
      </c>
      <c r="I206" s="269"/>
      <c r="J206" s="265"/>
      <c r="K206" s="265"/>
      <c r="L206" s="270"/>
      <c r="M206" s="271"/>
      <c r="N206" s="272"/>
      <c r="O206" s="272"/>
      <c r="P206" s="272"/>
      <c r="Q206" s="272"/>
      <c r="R206" s="272"/>
      <c r="S206" s="272"/>
      <c r="T206" s="273"/>
      <c r="U206" s="13"/>
      <c r="V206" s="13"/>
      <c r="W206" s="13"/>
      <c r="X206" s="13"/>
      <c r="Y206" s="13"/>
      <c r="Z206" s="13"/>
      <c r="AA206" s="13"/>
      <c r="AB206" s="13"/>
      <c r="AC206" s="13"/>
      <c r="AD206" s="13"/>
      <c r="AE206" s="13"/>
      <c r="AT206" s="274" t="s">
        <v>1417</v>
      </c>
      <c r="AU206" s="274" t="s">
        <v>78</v>
      </c>
      <c r="AV206" s="13" t="s">
        <v>80</v>
      </c>
      <c r="AW206" s="13" t="s">
        <v>33</v>
      </c>
      <c r="AX206" s="13" t="s">
        <v>78</v>
      </c>
      <c r="AY206" s="274" t="s">
        <v>202</v>
      </c>
    </row>
    <row r="207" s="2" customFormat="1" ht="44.25" customHeight="1">
      <c r="A207" s="37"/>
      <c r="B207" s="38"/>
      <c r="C207" s="232" t="s">
        <v>440</v>
      </c>
      <c r="D207" s="232" t="s">
        <v>259</v>
      </c>
      <c r="E207" s="233" t="s">
        <v>2115</v>
      </c>
      <c r="F207" s="234" t="s">
        <v>2116</v>
      </c>
      <c r="G207" s="235" t="s">
        <v>333</v>
      </c>
      <c r="H207" s="236">
        <v>0.183</v>
      </c>
      <c r="I207" s="237"/>
      <c r="J207" s="238">
        <f>ROUND(I207*H207,2)</f>
        <v>0</v>
      </c>
      <c r="K207" s="234" t="s">
        <v>207</v>
      </c>
      <c r="L207" s="43"/>
      <c r="M207" s="239" t="s">
        <v>19</v>
      </c>
      <c r="N207" s="240" t="s">
        <v>42</v>
      </c>
      <c r="O207" s="83"/>
      <c r="P207" s="228">
        <f>O207*H207</f>
        <v>0</v>
      </c>
      <c r="Q207" s="228">
        <v>0</v>
      </c>
      <c r="R207" s="228">
        <f>Q207*H207</f>
        <v>0</v>
      </c>
      <c r="S207" s="228">
        <v>0</v>
      </c>
      <c r="T207" s="229">
        <f>S207*H207</f>
        <v>0</v>
      </c>
      <c r="U207" s="37"/>
      <c r="V207" s="37"/>
      <c r="W207" s="37"/>
      <c r="X207" s="37"/>
      <c r="Y207" s="37"/>
      <c r="Z207" s="37"/>
      <c r="AA207" s="37"/>
      <c r="AB207" s="37"/>
      <c r="AC207" s="37"/>
      <c r="AD207" s="37"/>
      <c r="AE207" s="37"/>
      <c r="AR207" s="230" t="s">
        <v>355</v>
      </c>
      <c r="AT207" s="230" t="s">
        <v>259</v>
      </c>
      <c r="AU207" s="230" t="s">
        <v>78</v>
      </c>
      <c r="AY207" s="16" t="s">
        <v>202</v>
      </c>
      <c r="BE207" s="231">
        <f>IF(N207="základní",J207,0)</f>
        <v>0</v>
      </c>
      <c r="BF207" s="231">
        <f>IF(N207="snížená",J207,0)</f>
        <v>0</v>
      </c>
      <c r="BG207" s="231">
        <f>IF(N207="zákl. přenesená",J207,0)</f>
        <v>0</v>
      </c>
      <c r="BH207" s="231">
        <f>IF(N207="sníž. přenesená",J207,0)</f>
        <v>0</v>
      </c>
      <c r="BI207" s="231">
        <f>IF(N207="nulová",J207,0)</f>
        <v>0</v>
      </c>
      <c r="BJ207" s="16" t="s">
        <v>78</v>
      </c>
      <c r="BK207" s="231">
        <f>ROUND(I207*H207,2)</f>
        <v>0</v>
      </c>
      <c r="BL207" s="16" t="s">
        <v>355</v>
      </c>
      <c r="BM207" s="230" t="s">
        <v>2376</v>
      </c>
    </row>
    <row r="208" s="2" customFormat="1">
      <c r="A208" s="37"/>
      <c r="B208" s="38"/>
      <c r="C208" s="39"/>
      <c r="D208" s="254" t="s">
        <v>1355</v>
      </c>
      <c r="E208" s="39"/>
      <c r="F208" s="255" t="s">
        <v>2103</v>
      </c>
      <c r="G208" s="39"/>
      <c r="H208" s="39"/>
      <c r="I208" s="146"/>
      <c r="J208" s="39"/>
      <c r="K208" s="39"/>
      <c r="L208" s="43"/>
      <c r="M208" s="256"/>
      <c r="N208" s="257"/>
      <c r="O208" s="83"/>
      <c r="P208" s="83"/>
      <c r="Q208" s="83"/>
      <c r="R208" s="83"/>
      <c r="S208" s="83"/>
      <c r="T208" s="84"/>
      <c r="U208" s="37"/>
      <c r="V208" s="37"/>
      <c r="W208" s="37"/>
      <c r="X208" s="37"/>
      <c r="Y208" s="37"/>
      <c r="Z208" s="37"/>
      <c r="AA208" s="37"/>
      <c r="AB208" s="37"/>
      <c r="AC208" s="37"/>
      <c r="AD208" s="37"/>
      <c r="AE208" s="37"/>
      <c r="AT208" s="16" t="s">
        <v>1355</v>
      </c>
      <c r="AU208" s="16" t="s">
        <v>78</v>
      </c>
    </row>
    <row r="209" s="2" customFormat="1">
      <c r="A209" s="37"/>
      <c r="B209" s="38"/>
      <c r="C209" s="39"/>
      <c r="D209" s="254" t="s">
        <v>341</v>
      </c>
      <c r="E209" s="39"/>
      <c r="F209" s="255" t="s">
        <v>2377</v>
      </c>
      <c r="G209" s="39"/>
      <c r="H209" s="39"/>
      <c r="I209" s="146"/>
      <c r="J209" s="39"/>
      <c r="K209" s="39"/>
      <c r="L209" s="43"/>
      <c r="M209" s="256"/>
      <c r="N209" s="257"/>
      <c r="O209" s="83"/>
      <c r="P209" s="83"/>
      <c r="Q209" s="83"/>
      <c r="R209" s="83"/>
      <c r="S209" s="83"/>
      <c r="T209" s="84"/>
      <c r="U209" s="37"/>
      <c r="V209" s="37"/>
      <c r="W209" s="37"/>
      <c r="X209" s="37"/>
      <c r="Y209" s="37"/>
      <c r="Z209" s="37"/>
      <c r="AA209" s="37"/>
      <c r="AB209" s="37"/>
      <c r="AC209" s="37"/>
      <c r="AD209" s="37"/>
      <c r="AE209" s="37"/>
      <c r="AT209" s="16" t="s">
        <v>341</v>
      </c>
      <c r="AU209" s="16" t="s">
        <v>78</v>
      </c>
    </row>
    <row r="210" s="13" customFormat="1">
      <c r="A210" s="13"/>
      <c r="B210" s="264"/>
      <c r="C210" s="265"/>
      <c r="D210" s="254" t="s">
        <v>1417</v>
      </c>
      <c r="E210" s="266" t="s">
        <v>19</v>
      </c>
      <c r="F210" s="267" t="s">
        <v>2378</v>
      </c>
      <c r="G210" s="265"/>
      <c r="H210" s="268">
        <v>0.183</v>
      </c>
      <c r="I210" s="269"/>
      <c r="J210" s="265"/>
      <c r="K210" s="265"/>
      <c r="L210" s="270"/>
      <c r="M210" s="276"/>
      <c r="N210" s="277"/>
      <c r="O210" s="277"/>
      <c r="P210" s="277"/>
      <c r="Q210" s="277"/>
      <c r="R210" s="277"/>
      <c r="S210" s="277"/>
      <c r="T210" s="278"/>
      <c r="U210" s="13"/>
      <c r="V210" s="13"/>
      <c r="W210" s="13"/>
      <c r="X210" s="13"/>
      <c r="Y210" s="13"/>
      <c r="Z210" s="13"/>
      <c r="AA210" s="13"/>
      <c r="AB210" s="13"/>
      <c r="AC210" s="13"/>
      <c r="AD210" s="13"/>
      <c r="AE210" s="13"/>
      <c r="AT210" s="274" t="s">
        <v>1417</v>
      </c>
      <c r="AU210" s="274" t="s">
        <v>78</v>
      </c>
      <c r="AV210" s="13" t="s">
        <v>80</v>
      </c>
      <c r="AW210" s="13" t="s">
        <v>33</v>
      </c>
      <c r="AX210" s="13" t="s">
        <v>78</v>
      </c>
      <c r="AY210" s="274" t="s">
        <v>202</v>
      </c>
    </row>
    <row r="211" s="2" customFormat="1" ht="6.96" customHeight="1">
      <c r="A211" s="37"/>
      <c r="B211" s="58"/>
      <c r="C211" s="59"/>
      <c r="D211" s="59"/>
      <c r="E211" s="59"/>
      <c r="F211" s="59"/>
      <c r="G211" s="59"/>
      <c r="H211" s="59"/>
      <c r="I211" s="175"/>
      <c r="J211" s="59"/>
      <c r="K211" s="59"/>
      <c r="L211" s="43"/>
      <c r="M211" s="37"/>
      <c r="O211" s="37"/>
      <c r="P211" s="37"/>
      <c r="Q211" s="37"/>
      <c r="R211" s="37"/>
      <c r="S211" s="37"/>
      <c r="T211" s="37"/>
      <c r="U211" s="37"/>
      <c r="V211" s="37"/>
      <c r="W211" s="37"/>
      <c r="X211" s="37"/>
      <c r="Y211" s="37"/>
      <c r="Z211" s="37"/>
      <c r="AA211" s="37"/>
      <c r="AB211" s="37"/>
      <c r="AC211" s="37"/>
      <c r="AD211" s="37"/>
      <c r="AE211" s="37"/>
    </row>
  </sheetData>
  <sheetProtection sheet="1" autoFilter="0" formatColumns="0" formatRows="0" objects="1" scenarios="1" spinCount="100000" saltValue="O+wOUIN4STbSV0eu9XFFqAwefkyVW6pD0igWDVZz9I7MFjOMiPvuRkivGAFafBTCwlAvj/UTWSnCUBly1wfl1g==" hashValue="kSuwkD/ex3FvnanPddLgQRAXJJ6vm9B3SV6iji24KHXojzYJ/Gr1BZUPJ0kdrnDYHPzvkd/jyPdCUu+Oza6tHg==" algorithmName="SHA-512" password="CC35"/>
  <autoFilter ref="C93:K210"/>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142</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2298</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2379</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ROUND(J91,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ROUND((SUM(BE91:BE93)),  2)</f>
        <v>0</v>
      </c>
      <c r="G37" s="37"/>
      <c r="H37" s="37"/>
      <c r="I37" s="164">
        <v>0.20999999999999999</v>
      </c>
      <c r="J37" s="163">
        <f>ROUND(((SUM(BE91:BE93))*I37),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ROUND((SUM(BF91:BF93)),  2)</f>
        <v>0</v>
      </c>
      <c r="G38" s="37"/>
      <c r="H38" s="37"/>
      <c r="I38" s="164">
        <v>0.14999999999999999</v>
      </c>
      <c r="J38" s="163">
        <f>ROUND(((SUM(BF91:BF93))*I38),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ROUND((SUM(BG91:BG93)),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ROUND((SUM(BH91:BH93)),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ROUND((SUM(BI91:BI93)),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2298</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3.2 - Materiál zadavatele -  NEOCEŇOVAT !</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J91</f>
        <v>0</v>
      </c>
      <c r="K67" s="39"/>
      <c r="L67" s="147"/>
      <c r="S67" s="37"/>
      <c r="T67" s="37"/>
      <c r="U67" s="37"/>
      <c r="V67" s="37"/>
      <c r="W67" s="37"/>
      <c r="X67" s="37"/>
      <c r="Y67" s="37"/>
      <c r="Z67" s="37"/>
      <c r="AA67" s="37"/>
      <c r="AB67" s="37"/>
      <c r="AC67" s="37"/>
      <c r="AD67" s="37"/>
      <c r="AE67" s="37"/>
      <c r="AU67" s="16" t="s">
        <v>186</v>
      </c>
    </row>
    <row r="68" s="2" customFormat="1" ht="21.84" customHeight="1">
      <c r="A68" s="37"/>
      <c r="B68" s="38"/>
      <c r="C68" s="39"/>
      <c r="D68" s="39"/>
      <c r="E68" s="39"/>
      <c r="F68" s="39"/>
      <c r="G68" s="39"/>
      <c r="H68" s="39"/>
      <c r="I68" s="146"/>
      <c r="J68" s="39"/>
      <c r="K68" s="39"/>
      <c r="L68" s="147"/>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175"/>
      <c r="J69" s="59"/>
      <c r="K69" s="59"/>
      <c r="L69" s="147"/>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178"/>
      <c r="J73" s="61"/>
      <c r="K73" s="61"/>
      <c r="L73" s="147"/>
      <c r="S73" s="37"/>
      <c r="T73" s="37"/>
      <c r="U73" s="37"/>
      <c r="V73" s="37"/>
      <c r="W73" s="37"/>
      <c r="X73" s="37"/>
      <c r="Y73" s="37"/>
      <c r="Z73" s="37"/>
      <c r="AA73" s="37"/>
      <c r="AB73" s="37"/>
      <c r="AC73" s="37"/>
      <c r="AD73" s="37"/>
      <c r="AE73" s="37"/>
    </row>
    <row r="74" s="2" customFormat="1" ht="24.96" customHeight="1">
      <c r="A74" s="37"/>
      <c r="B74" s="38"/>
      <c r="C74" s="22" t="s">
        <v>188</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179" t="str">
        <f>E7</f>
        <v>ŽST Božejovice, oprava SZZ a osvětlení včetně zrušení postradatelného zařízení infrastruktury</v>
      </c>
      <c r="F77" s="31"/>
      <c r="G77" s="31"/>
      <c r="H77" s="31"/>
      <c r="I77" s="146"/>
      <c r="J77" s="39"/>
      <c r="K77" s="39"/>
      <c r="L77" s="147"/>
      <c r="S77" s="37"/>
      <c r="T77" s="37"/>
      <c r="U77" s="37"/>
      <c r="V77" s="37"/>
      <c r="W77" s="37"/>
      <c r="X77" s="37"/>
      <c r="Y77" s="37"/>
      <c r="Z77" s="37"/>
      <c r="AA77" s="37"/>
      <c r="AB77" s="37"/>
      <c r="AC77" s="37"/>
      <c r="AD77" s="37"/>
      <c r="AE77" s="37"/>
    </row>
    <row r="78" s="1" customFormat="1" ht="12" customHeight="1">
      <c r="B78" s="20"/>
      <c r="C78" s="31" t="s">
        <v>179</v>
      </c>
      <c r="D78" s="21"/>
      <c r="E78" s="21"/>
      <c r="F78" s="21"/>
      <c r="G78" s="21"/>
      <c r="H78" s="21"/>
      <c r="I78" s="138"/>
      <c r="J78" s="21"/>
      <c r="K78" s="21"/>
      <c r="L78" s="19"/>
    </row>
    <row r="79" s="1" customFormat="1" ht="16.5" customHeight="1">
      <c r="B79" s="20"/>
      <c r="C79" s="21"/>
      <c r="D79" s="21"/>
      <c r="E79" s="179" t="s">
        <v>1774</v>
      </c>
      <c r="F79" s="21"/>
      <c r="G79" s="21"/>
      <c r="H79" s="21"/>
      <c r="I79" s="138"/>
      <c r="J79" s="21"/>
      <c r="K79" s="21"/>
      <c r="L79" s="19"/>
    </row>
    <row r="80" s="1" customFormat="1" ht="12" customHeight="1">
      <c r="B80" s="20"/>
      <c r="C80" s="31" t="s">
        <v>181</v>
      </c>
      <c r="D80" s="21"/>
      <c r="E80" s="21"/>
      <c r="F80" s="21"/>
      <c r="G80" s="21"/>
      <c r="H80" s="21"/>
      <c r="I80" s="138"/>
      <c r="J80" s="21"/>
      <c r="K80" s="21"/>
      <c r="L80" s="19"/>
    </row>
    <row r="81" s="2" customFormat="1" ht="16.5" customHeight="1">
      <c r="A81" s="37"/>
      <c r="B81" s="38"/>
      <c r="C81" s="39"/>
      <c r="D81" s="39"/>
      <c r="E81" s="260" t="s">
        <v>2298</v>
      </c>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1381</v>
      </c>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6.5" customHeight="1">
      <c r="A83" s="37"/>
      <c r="B83" s="38"/>
      <c r="C83" s="39"/>
      <c r="D83" s="39"/>
      <c r="E83" s="68" t="str">
        <f>E13</f>
        <v xml:space="preserve">SO 3.2 - Materiál zadavatele -  NEOCEŇOVAT !</v>
      </c>
      <c r="F83" s="39"/>
      <c r="G83" s="39"/>
      <c r="H83" s="39"/>
      <c r="I83" s="146"/>
      <c r="J83" s="39"/>
      <c r="K83" s="39"/>
      <c r="L83" s="147"/>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F16</f>
        <v>žst. Božejovice</v>
      </c>
      <c r="G85" s="39"/>
      <c r="H85" s="39"/>
      <c r="I85" s="149" t="s">
        <v>23</v>
      </c>
      <c r="J85" s="71" t="str">
        <f>IF(J16="","",J16)</f>
        <v>11. 3. 2020</v>
      </c>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E19</f>
        <v xml:space="preserve">Správa železnic, s. o., OŘ Plzeň </v>
      </c>
      <c r="G87" s="39"/>
      <c r="H87" s="39"/>
      <c r="I87" s="149" t="s">
        <v>31</v>
      </c>
      <c r="J87" s="35" t="str">
        <f>E25</f>
        <v xml:space="preserve"> </v>
      </c>
      <c r="K87" s="39"/>
      <c r="L87" s="147"/>
      <c r="S87" s="37"/>
      <c r="T87" s="37"/>
      <c r="U87" s="37"/>
      <c r="V87" s="37"/>
      <c r="W87" s="37"/>
      <c r="X87" s="37"/>
      <c r="Y87" s="37"/>
      <c r="Z87" s="37"/>
      <c r="AA87" s="37"/>
      <c r="AB87" s="37"/>
      <c r="AC87" s="37"/>
      <c r="AD87" s="37"/>
      <c r="AE87" s="37"/>
    </row>
    <row r="88" s="2" customFormat="1" ht="15.15" customHeight="1">
      <c r="A88" s="37"/>
      <c r="B88" s="38"/>
      <c r="C88" s="31" t="s">
        <v>29</v>
      </c>
      <c r="D88" s="39"/>
      <c r="E88" s="39"/>
      <c r="F88" s="26" t="str">
        <f>IF(E22="","",E22)</f>
        <v>Vyplň údaj</v>
      </c>
      <c r="G88" s="39"/>
      <c r="H88" s="39"/>
      <c r="I88" s="149" t="s">
        <v>34</v>
      </c>
      <c r="J88" s="35" t="str">
        <f>E28</f>
        <v>Libor Brabenec</v>
      </c>
      <c r="K88" s="39"/>
      <c r="L88" s="147"/>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10" customFormat="1" ht="29.28" customHeight="1">
      <c r="A90" s="192"/>
      <c r="B90" s="193"/>
      <c r="C90" s="194" t="s">
        <v>189</v>
      </c>
      <c r="D90" s="195" t="s">
        <v>56</v>
      </c>
      <c r="E90" s="195" t="s">
        <v>52</v>
      </c>
      <c r="F90" s="195" t="s">
        <v>53</v>
      </c>
      <c r="G90" s="195" t="s">
        <v>190</v>
      </c>
      <c r="H90" s="195" t="s">
        <v>191</v>
      </c>
      <c r="I90" s="196" t="s">
        <v>192</v>
      </c>
      <c r="J90" s="195" t="s">
        <v>185</v>
      </c>
      <c r="K90" s="197" t="s">
        <v>193</v>
      </c>
      <c r="L90" s="198"/>
      <c r="M90" s="91" t="s">
        <v>19</v>
      </c>
      <c r="N90" s="92" t="s">
        <v>41</v>
      </c>
      <c r="O90" s="92" t="s">
        <v>194</v>
      </c>
      <c r="P90" s="92" t="s">
        <v>195</v>
      </c>
      <c r="Q90" s="92" t="s">
        <v>196</v>
      </c>
      <c r="R90" s="92" t="s">
        <v>197</v>
      </c>
      <c r="S90" s="92" t="s">
        <v>198</v>
      </c>
      <c r="T90" s="93" t="s">
        <v>199</v>
      </c>
      <c r="U90" s="192"/>
      <c r="V90" s="192"/>
      <c r="W90" s="192"/>
      <c r="X90" s="192"/>
      <c r="Y90" s="192"/>
      <c r="Z90" s="192"/>
      <c r="AA90" s="192"/>
      <c r="AB90" s="192"/>
      <c r="AC90" s="192"/>
      <c r="AD90" s="192"/>
      <c r="AE90" s="192"/>
    </row>
    <row r="91" s="2" customFormat="1" ht="22.8" customHeight="1">
      <c r="A91" s="37"/>
      <c r="B91" s="38"/>
      <c r="C91" s="98" t="s">
        <v>200</v>
      </c>
      <c r="D91" s="39"/>
      <c r="E91" s="39"/>
      <c r="F91" s="39"/>
      <c r="G91" s="39"/>
      <c r="H91" s="39"/>
      <c r="I91" s="146"/>
      <c r="J91" s="199">
        <f>BK91</f>
        <v>0</v>
      </c>
      <c r="K91" s="39"/>
      <c r="L91" s="43"/>
      <c r="M91" s="94"/>
      <c r="N91" s="200"/>
      <c r="O91" s="95"/>
      <c r="P91" s="201">
        <f>SUM(P92:P93)</f>
        <v>0</v>
      </c>
      <c r="Q91" s="95"/>
      <c r="R91" s="201">
        <f>SUM(R92:R93)</f>
        <v>0</v>
      </c>
      <c r="S91" s="95"/>
      <c r="T91" s="202">
        <f>SUM(T92:T93)</f>
        <v>0</v>
      </c>
      <c r="U91" s="37"/>
      <c r="V91" s="37"/>
      <c r="W91" s="37"/>
      <c r="X91" s="37"/>
      <c r="Y91" s="37"/>
      <c r="Z91" s="37"/>
      <c r="AA91" s="37"/>
      <c r="AB91" s="37"/>
      <c r="AC91" s="37"/>
      <c r="AD91" s="37"/>
      <c r="AE91" s="37"/>
      <c r="AT91" s="16" t="s">
        <v>70</v>
      </c>
      <c r="AU91" s="16" t="s">
        <v>186</v>
      </c>
      <c r="BK91" s="203">
        <f>SUM(BK92:BK93)</f>
        <v>0</v>
      </c>
    </row>
    <row r="92" s="2" customFormat="1" ht="21.75" customHeight="1">
      <c r="A92" s="37"/>
      <c r="B92" s="38"/>
      <c r="C92" s="218" t="s">
        <v>78</v>
      </c>
      <c r="D92" s="218" t="s">
        <v>203</v>
      </c>
      <c r="E92" s="219" t="s">
        <v>2120</v>
      </c>
      <c r="F92" s="220" t="s">
        <v>2121</v>
      </c>
      <c r="G92" s="221" t="s">
        <v>266</v>
      </c>
      <c r="H92" s="222">
        <v>38</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71</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2380</v>
      </c>
    </row>
    <row r="93" s="2" customFormat="1">
      <c r="A93" s="37"/>
      <c r="B93" s="38"/>
      <c r="C93" s="39"/>
      <c r="D93" s="254" t="s">
        <v>341</v>
      </c>
      <c r="E93" s="39"/>
      <c r="F93" s="255" t="s">
        <v>2381</v>
      </c>
      <c r="G93" s="39"/>
      <c r="H93" s="39"/>
      <c r="I93" s="146"/>
      <c r="J93" s="39"/>
      <c r="K93" s="39"/>
      <c r="L93" s="43"/>
      <c r="M93" s="261"/>
      <c r="N93" s="262"/>
      <c r="O93" s="243"/>
      <c r="P93" s="243"/>
      <c r="Q93" s="243"/>
      <c r="R93" s="243"/>
      <c r="S93" s="243"/>
      <c r="T93" s="263"/>
      <c r="U93" s="37"/>
      <c r="V93" s="37"/>
      <c r="W93" s="37"/>
      <c r="X93" s="37"/>
      <c r="Y93" s="37"/>
      <c r="Z93" s="37"/>
      <c r="AA93" s="37"/>
      <c r="AB93" s="37"/>
      <c r="AC93" s="37"/>
      <c r="AD93" s="37"/>
      <c r="AE93" s="37"/>
      <c r="AT93" s="16" t="s">
        <v>341</v>
      </c>
      <c r="AU93" s="16" t="s">
        <v>71</v>
      </c>
    </row>
    <row r="94" s="2" customFormat="1" ht="6.96" customHeight="1">
      <c r="A94" s="37"/>
      <c r="B94" s="58"/>
      <c r="C94" s="59"/>
      <c r="D94" s="59"/>
      <c r="E94" s="59"/>
      <c r="F94" s="59"/>
      <c r="G94" s="59"/>
      <c r="H94" s="59"/>
      <c r="I94" s="175"/>
      <c r="J94" s="59"/>
      <c r="K94" s="59"/>
      <c r="L94" s="43"/>
      <c r="M94" s="37"/>
      <c r="O94" s="37"/>
      <c r="P94" s="37"/>
      <c r="Q94" s="37"/>
      <c r="R94" s="37"/>
      <c r="S94" s="37"/>
      <c r="T94" s="37"/>
      <c r="U94" s="37"/>
      <c r="V94" s="37"/>
      <c r="W94" s="37"/>
      <c r="X94" s="37"/>
      <c r="Y94" s="37"/>
      <c r="Z94" s="37"/>
      <c r="AA94" s="37"/>
      <c r="AB94" s="37"/>
      <c r="AC94" s="37"/>
      <c r="AD94" s="37"/>
      <c r="AE94" s="37"/>
    </row>
  </sheetData>
  <sheetProtection sheet="1" autoFilter="0" formatColumns="0" formatRows="0" objects="1" scenarios="1" spinCount="100000" saltValue="waaiLfA09SQZarrzZl2k0IyqPOQpwl88b+y7/U9xoo3E1WpkayTtCj1bTbFCZOU3q9hnz5gsNFmY6xjEQU8LUg==" hashValue="iP1jGUTa0fVtEm0Fc4uO6lMSxO5ZErUixRngAGmiaeJu1SLsCptH5zlyWd8OYHfyC+YzTac47tKi95gY1z4BLQ==" algorithmName="SHA-512" password="CC35"/>
  <autoFilter ref="C90:K93"/>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147</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2382</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2383</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ROUND((SUM(BE94:BE131)),  2)</f>
        <v>0</v>
      </c>
      <c r="G37" s="37"/>
      <c r="H37" s="37"/>
      <c r="I37" s="164">
        <v>0.20999999999999999</v>
      </c>
      <c r="J37" s="163">
        <f>ROUND(((SUM(BE94:BE131))*I37),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ROUND((SUM(BF94:BF131)),  2)</f>
        <v>0</v>
      </c>
      <c r="G38" s="37"/>
      <c r="H38" s="37"/>
      <c r="I38" s="164">
        <v>0.14999999999999999</v>
      </c>
      <c r="J38" s="163">
        <f>ROUND(((SUM(BF94:BF131))*I38),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ROUND((SUM(BG94:BG131)),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ROUND((SUM(BH94:BH131)),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ROUND((SUM(BI94:BI131)),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2382</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4.1 -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J107</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J108</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J127</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2382</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4.1 -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P95+SUM(P96:P107)+P127</f>
        <v>0</v>
      </c>
      <c r="Q94" s="95"/>
      <c r="R94" s="201">
        <f>R95+SUM(R96:R107)+R127</f>
        <v>148.63892000000001</v>
      </c>
      <c r="S94" s="95"/>
      <c r="T94" s="202">
        <f>T95+SUM(T96:T107)+T127</f>
        <v>0</v>
      </c>
      <c r="U94" s="37"/>
      <c r="V94" s="37"/>
      <c r="W94" s="37"/>
      <c r="X94" s="37"/>
      <c r="Y94" s="37"/>
      <c r="Z94" s="37"/>
      <c r="AA94" s="37"/>
      <c r="AB94" s="37"/>
      <c r="AC94" s="37"/>
      <c r="AD94" s="37"/>
      <c r="AE94" s="37"/>
      <c r="AT94" s="16" t="s">
        <v>70</v>
      </c>
      <c r="AU94" s="16" t="s">
        <v>186</v>
      </c>
      <c r="BK94" s="203">
        <f>BK95+SUM(BK96:BK107)+BK127</f>
        <v>0</v>
      </c>
    </row>
    <row r="95" s="2" customFormat="1" ht="21.75" customHeight="1">
      <c r="A95" s="37"/>
      <c r="B95" s="38"/>
      <c r="C95" s="218" t="s">
        <v>78</v>
      </c>
      <c r="D95" s="218" t="s">
        <v>203</v>
      </c>
      <c r="E95" s="219" t="s">
        <v>2384</v>
      </c>
      <c r="F95" s="220" t="s">
        <v>2385</v>
      </c>
      <c r="G95" s="221" t="s">
        <v>266</v>
      </c>
      <c r="H95" s="222">
        <v>1</v>
      </c>
      <c r="I95" s="223"/>
      <c r="J95" s="224">
        <f>ROUND(I95*H95,2)</f>
        <v>0</v>
      </c>
      <c r="K95" s="220" t="s">
        <v>207</v>
      </c>
      <c r="L95" s="225"/>
      <c r="M95" s="226" t="s">
        <v>19</v>
      </c>
      <c r="N95" s="227" t="s">
        <v>42</v>
      </c>
      <c r="O95" s="83"/>
      <c r="P95" s="228">
        <f>O95*H95</f>
        <v>0</v>
      </c>
      <c r="Q95" s="228">
        <v>1.5549999999999999</v>
      </c>
      <c r="R95" s="228">
        <f>Q95*H95</f>
        <v>1.5549999999999999</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2386</v>
      </c>
    </row>
    <row r="96" s="2" customFormat="1">
      <c r="A96" s="37"/>
      <c r="B96" s="38"/>
      <c r="C96" s="39"/>
      <c r="D96" s="254" t="s">
        <v>341</v>
      </c>
      <c r="E96" s="39"/>
      <c r="F96" s="255" t="s">
        <v>2387</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2" customFormat="1" ht="21.75" customHeight="1">
      <c r="A97" s="37"/>
      <c r="B97" s="38"/>
      <c r="C97" s="218" t="s">
        <v>80</v>
      </c>
      <c r="D97" s="218" t="s">
        <v>203</v>
      </c>
      <c r="E97" s="219" t="s">
        <v>2388</v>
      </c>
      <c r="F97" s="220" t="s">
        <v>2389</v>
      </c>
      <c r="G97" s="221" t="s">
        <v>266</v>
      </c>
      <c r="H97" s="222">
        <v>2</v>
      </c>
      <c r="I97" s="223"/>
      <c r="J97" s="224">
        <f>ROUND(I97*H97,2)</f>
        <v>0</v>
      </c>
      <c r="K97" s="220" t="s">
        <v>207</v>
      </c>
      <c r="L97" s="225"/>
      <c r="M97" s="226" t="s">
        <v>19</v>
      </c>
      <c r="N97" s="227"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208</v>
      </c>
      <c r="AT97" s="230" t="s">
        <v>203</v>
      </c>
      <c r="AU97" s="230" t="s">
        <v>71</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2390</v>
      </c>
    </row>
    <row r="98" s="2" customFormat="1" ht="21.75" customHeight="1">
      <c r="A98" s="37"/>
      <c r="B98" s="38"/>
      <c r="C98" s="218" t="s">
        <v>93</v>
      </c>
      <c r="D98" s="218" t="s">
        <v>203</v>
      </c>
      <c r="E98" s="219" t="s">
        <v>2391</v>
      </c>
      <c r="F98" s="220" t="s">
        <v>2392</v>
      </c>
      <c r="G98" s="221" t="s">
        <v>1595</v>
      </c>
      <c r="H98" s="222">
        <v>10.5</v>
      </c>
      <c r="I98" s="223"/>
      <c r="J98" s="224">
        <f>ROUND(I98*H98,2)</f>
        <v>0</v>
      </c>
      <c r="K98" s="220" t="s">
        <v>207</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208</v>
      </c>
      <c r="AT98" s="230" t="s">
        <v>203</v>
      </c>
      <c r="AU98" s="230" t="s">
        <v>71</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2393</v>
      </c>
    </row>
    <row r="99" s="2" customFormat="1">
      <c r="A99" s="37"/>
      <c r="B99" s="38"/>
      <c r="C99" s="39"/>
      <c r="D99" s="254" t="s">
        <v>341</v>
      </c>
      <c r="E99" s="39"/>
      <c r="F99" s="255" t="s">
        <v>2394</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71</v>
      </c>
    </row>
    <row r="100" s="13" customFormat="1">
      <c r="A100" s="13"/>
      <c r="B100" s="264"/>
      <c r="C100" s="265"/>
      <c r="D100" s="254" t="s">
        <v>1417</v>
      </c>
      <c r="E100" s="266" t="s">
        <v>19</v>
      </c>
      <c r="F100" s="267" t="s">
        <v>2395</v>
      </c>
      <c r="G100" s="265"/>
      <c r="H100" s="268">
        <v>10.5</v>
      </c>
      <c r="I100" s="269"/>
      <c r="J100" s="265"/>
      <c r="K100" s="265"/>
      <c r="L100" s="270"/>
      <c r="M100" s="271"/>
      <c r="N100" s="272"/>
      <c r="O100" s="272"/>
      <c r="P100" s="272"/>
      <c r="Q100" s="272"/>
      <c r="R100" s="272"/>
      <c r="S100" s="272"/>
      <c r="T100" s="273"/>
      <c r="U100" s="13"/>
      <c r="V100" s="13"/>
      <c r="W100" s="13"/>
      <c r="X100" s="13"/>
      <c r="Y100" s="13"/>
      <c r="Z100" s="13"/>
      <c r="AA100" s="13"/>
      <c r="AB100" s="13"/>
      <c r="AC100" s="13"/>
      <c r="AD100" s="13"/>
      <c r="AE100" s="13"/>
      <c r="AT100" s="274" t="s">
        <v>1417</v>
      </c>
      <c r="AU100" s="274" t="s">
        <v>71</v>
      </c>
      <c r="AV100" s="13" t="s">
        <v>80</v>
      </c>
      <c r="AW100" s="13" t="s">
        <v>33</v>
      </c>
      <c r="AX100" s="13" t="s">
        <v>78</v>
      </c>
      <c r="AY100" s="274" t="s">
        <v>202</v>
      </c>
    </row>
    <row r="101" s="2" customFormat="1" ht="21.75" customHeight="1">
      <c r="A101" s="37"/>
      <c r="B101" s="38"/>
      <c r="C101" s="218" t="s">
        <v>209</v>
      </c>
      <c r="D101" s="218" t="s">
        <v>203</v>
      </c>
      <c r="E101" s="219" t="s">
        <v>331</v>
      </c>
      <c r="F101" s="220" t="s">
        <v>332</v>
      </c>
      <c r="G101" s="221" t="s">
        <v>333</v>
      </c>
      <c r="H101" s="222">
        <v>1.3440000000000001</v>
      </c>
      <c r="I101" s="223"/>
      <c r="J101" s="224">
        <f>ROUND(I101*H101,2)</f>
        <v>0</v>
      </c>
      <c r="K101" s="220" t="s">
        <v>207</v>
      </c>
      <c r="L101" s="225"/>
      <c r="M101" s="226" t="s">
        <v>19</v>
      </c>
      <c r="N101" s="227" t="s">
        <v>42</v>
      </c>
      <c r="O101" s="83"/>
      <c r="P101" s="228">
        <f>O101*H101</f>
        <v>0</v>
      </c>
      <c r="Q101" s="228">
        <v>1</v>
      </c>
      <c r="R101" s="228">
        <f>Q101*H101</f>
        <v>1.3440000000000001</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2396</v>
      </c>
    </row>
    <row r="102" s="2" customFormat="1">
      <c r="A102" s="37"/>
      <c r="B102" s="38"/>
      <c r="C102" s="39"/>
      <c r="D102" s="254" t="s">
        <v>341</v>
      </c>
      <c r="E102" s="39"/>
      <c r="F102" s="255" t="s">
        <v>2397</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13" customFormat="1">
      <c r="A103" s="13"/>
      <c r="B103" s="264"/>
      <c r="C103" s="265"/>
      <c r="D103" s="254" t="s">
        <v>1417</v>
      </c>
      <c r="E103" s="266" t="s">
        <v>19</v>
      </c>
      <c r="F103" s="267" t="s">
        <v>2398</v>
      </c>
      <c r="G103" s="265"/>
      <c r="H103" s="268">
        <v>1.3440000000000001</v>
      </c>
      <c r="I103" s="269"/>
      <c r="J103" s="265"/>
      <c r="K103" s="265"/>
      <c r="L103" s="270"/>
      <c r="M103" s="271"/>
      <c r="N103" s="272"/>
      <c r="O103" s="272"/>
      <c r="P103" s="272"/>
      <c r="Q103" s="272"/>
      <c r="R103" s="272"/>
      <c r="S103" s="272"/>
      <c r="T103" s="273"/>
      <c r="U103" s="13"/>
      <c r="V103" s="13"/>
      <c r="W103" s="13"/>
      <c r="X103" s="13"/>
      <c r="Y103" s="13"/>
      <c r="Z103" s="13"/>
      <c r="AA103" s="13"/>
      <c r="AB103" s="13"/>
      <c r="AC103" s="13"/>
      <c r="AD103" s="13"/>
      <c r="AE103" s="13"/>
      <c r="AT103" s="274" t="s">
        <v>1417</v>
      </c>
      <c r="AU103" s="274" t="s">
        <v>71</v>
      </c>
      <c r="AV103" s="13" t="s">
        <v>80</v>
      </c>
      <c r="AW103" s="13" t="s">
        <v>33</v>
      </c>
      <c r="AX103" s="13" t="s">
        <v>78</v>
      </c>
      <c r="AY103" s="274" t="s">
        <v>202</v>
      </c>
    </row>
    <row r="104" s="2" customFormat="1" ht="21.75" customHeight="1">
      <c r="A104" s="37"/>
      <c r="B104" s="38"/>
      <c r="C104" s="218" t="s">
        <v>220</v>
      </c>
      <c r="D104" s="218" t="s">
        <v>203</v>
      </c>
      <c r="E104" s="219" t="s">
        <v>2399</v>
      </c>
      <c r="F104" s="220" t="s">
        <v>2400</v>
      </c>
      <c r="G104" s="221" t="s">
        <v>333</v>
      </c>
      <c r="H104" s="222">
        <v>130</v>
      </c>
      <c r="I104" s="223"/>
      <c r="J104" s="224">
        <f>ROUND(I104*H104,2)</f>
        <v>0</v>
      </c>
      <c r="K104" s="220" t="s">
        <v>207</v>
      </c>
      <c r="L104" s="225"/>
      <c r="M104" s="226" t="s">
        <v>19</v>
      </c>
      <c r="N104" s="227" t="s">
        <v>42</v>
      </c>
      <c r="O104" s="83"/>
      <c r="P104" s="228">
        <f>O104*H104</f>
        <v>0</v>
      </c>
      <c r="Q104" s="228">
        <v>1</v>
      </c>
      <c r="R104" s="228">
        <f>Q104*H104</f>
        <v>130</v>
      </c>
      <c r="S104" s="228">
        <v>0</v>
      </c>
      <c r="T104" s="229">
        <f>S104*H104</f>
        <v>0</v>
      </c>
      <c r="U104" s="37"/>
      <c r="V104" s="37"/>
      <c r="W104" s="37"/>
      <c r="X104" s="37"/>
      <c r="Y104" s="37"/>
      <c r="Z104" s="37"/>
      <c r="AA104" s="37"/>
      <c r="AB104" s="37"/>
      <c r="AC104" s="37"/>
      <c r="AD104" s="37"/>
      <c r="AE104" s="37"/>
      <c r="AR104" s="230" t="s">
        <v>208</v>
      </c>
      <c r="AT104" s="230" t="s">
        <v>203</v>
      </c>
      <c r="AU104" s="230" t="s">
        <v>71</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2401</v>
      </c>
    </row>
    <row r="105" s="2" customFormat="1" ht="21.75" customHeight="1">
      <c r="A105" s="37"/>
      <c r="B105" s="38"/>
      <c r="C105" s="218" t="s">
        <v>224</v>
      </c>
      <c r="D105" s="218" t="s">
        <v>203</v>
      </c>
      <c r="E105" s="219" t="s">
        <v>2158</v>
      </c>
      <c r="F105" s="220" t="s">
        <v>2159</v>
      </c>
      <c r="G105" s="221" t="s">
        <v>1647</v>
      </c>
      <c r="H105" s="222">
        <v>6.4800000000000004</v>
      </c>
      <c r="I105" s="223"/>
      <c r="J105" s="224">
        <f>ROUND(I105*H105,2)</f>
        <v>0</v>
      </c>
      <c r="K105" s="220" t="s">
        <v>993</v>
      </c>
      <c r="L105" s="225"/>
      <c r="M105" s="226" t="s">
        <v>19</v>
      </c>
      <c r="N105" s="227" t="s">
        <v>42</v>
      </c>
      <c r="O105" s="83"/>
      <c r="P105" s="228">
        <f>O105*H105</f>
        <v>0</v>
      </c>
      <c r="Q105" s="228">
        <v>2.4289999999999998</v>
      </c>
      <c r="R105" s="228">
        <f>Q105*H105</f>
        <v>15.73992</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2402</v>
      </c>
    </row>
    <row r="106" s="13" customFormat="1">
      <c r="A106" s="13"/>
      <c r="B106" s="264"/>
      <c r="C106" s="265"/>
      <c r="D106" s="254" t="s">
        <v>1417</v>
      </c>
      <c r="E106" s="266" t="s">
        <v>19</v>
      </c>
      <c r="F106" s="267" t="s">
        <v>2403</v>
      </c>
      <c r="G106" s="265"/>
      <c r="H106" s="268">
        <v>6.4800000000000004</v>
      </c>
      <c r="I106" s="269"/>
      <c r="J106" s="265"/>
      <c r="K106" s="265"/>
      <c r="L106" s="270"/>
      <c r="M106" s="271"/>
      <c r="N106" s="272"/>
      <c r="O106" s="272"/>
      <c r="P106" s="272"/>
      <c r="Q106" s="272"/>
      <c r="R106" s="272"/>
      <c r="S106" s="272"/>
      <c r="T106" s="273"/>
      <c r="U106" s="13"/>
      <c r="V106" s="13"/>
      <c r="W106" s="13"/>
      <c r="X106" s="13"/>
      <c r="Y106" s="13"/>
      <c r="Z106" s="13"/>
      <c r="AA106" s="13"/>
      <c r="AB106" s="13"/>
      <c r="AC106" s="13"/>
      <c r="AD106" s="13"/>
      <c r="AE106" s="13"/>
      <c r="AT106" s="274" t="s">
        <v>1417</v>
      </c>
      <c r="AU106" s="274" t="s">
        <v>71</v>
      </c>
      <c r="AV106" s="13" t="s">
        <v>80</v>
      </c>
      <c r="AW106" s="13" t="s">
        <v>33</v>
      </c>
      <c r="AX106" s="13" t="s">
        <v>78</v>
      </c>
      <c r="AY106" s="274" t="s">
        <v>202</v>
      </c>
    </row>
    <row r="107" s="11" customFormat="1" ht="25.92" customHeight="1">
      <c r="A107" s="11"/>
      <c r="B107" s="204"/>
      <c r="C107" s="205"/>
      <c r="D107" s="206" t="s">
        <v>70</v>
      </c>
      <c r="E107" s="207" t="s">
        <v>1590</v>
      </c>
      <c r="F107" s="207" t="s">
        <v>1591</v>
      </c>
      <c r="G107" s="205"/>
      <c r="H107" s="205"/>
      <c r="I107" s="208"/>
      <c r="J107" s="209">
        <f>BK107</f>
        <v>0</v>
      </c>
      <c r="K107" s="205"/>
      <c r="L107" s="210"/>
      <c r="M107" s="211"/>
      <c r="N107" s="212"/>
      <c r="O107" s="212"/>
      <c r="P107" s="213">
        <f>P108</f>
        <v>0</v>
      </c>
      <c r="Q107" s="212"/>
      <c r="R107" s="213">
        <f>R108</f>
        <v>0</v>
      </c>
      <c r="S107" s="212"/>
      <c r="T107" s="214">
        <f>T108</f>
        <v>0</v>
      </c>
      <c r="U107" s="11"/>
      <c r="V107" s="11"/>
      <c r="W107" s="11"/>
      <c r="X107" s="11"/>
      <c r="Y107" s="11"/>
      <c r="Z107" s="11"/>
      <c r="AA107" s="11"/>
      <c r="AB107" s="11"/>
      <c r="AC107" s="11"/>
      <c r="AD107" s="11"/>
      <c r="AE107" s="11"/>
      <c r="AR107" s="215" t="s">
        <v>78</v>
      </c>
      <c r="AT107" s="216" t="s">
        <v>70</v>
      </c>
      <c r="AU107" s="216" t="s">
        <v>71</v>
      </c>
      <c r="AY107" s="215" t="s">
        <v>202</v>
      </c>
      <c r="BK107" s="217">
        <f>BK108</f>
        <v>0</v>
      </c>
    </row>
    <row r="108" s="11" customFormat="1" ht="22.8" customHeight="1">
      <c r="A108" s="11"/>
      <c r="B108" s="204"/>
      <c r="C108" s="205"/>
      <c r="D108" s="206" t="s">
        <v>70</v>
      </c>
      <c r="E108" s="252" t="s">
        <v>220</v>
      </c>
      <c r="F108" s="252" t="s">
        <v>1927</v>
      </c>
      <c r="G108" s="205"/>
      <c r="H108" s="205"/>
      <c r="I108" s="208"/>
      <c r="J108" s="253">
        <f>BK108</f>
        <v>0</v>
      </c>
      <c r="K108" s="205"/>
      <c r="L108" s="210"/>
      <c r="M108" s="211"/>
      <c r="N108" s="212"/>
      <c r="O108" s="212"/>
      <c r="P108" s="213">
        <f>SUM(P109:P126)</f>
        <v>0</v>
      </c>
      <c r="Q108" s="212"/>
      <c r="R108" s="213">
        <f>SUM(R109:R126)</f>
        <v>0</v>
      </c>
      <c r="S108" s="212"/>
      <c r="T108" s="214">
        <f>SUM(T109:T126)</f>
        <v>0</v>
      </c>
      <c r="U108" s="11"/>
      <c r="V108" s="11"/>
      <c r="W108" s="11"/>
      <c r="X108" s="11"/>
      <c r="Y108" s="11"/>
      <c r="Z108" s="11"/>
      <c r="AA108" s="11"/>
      <c r="AB108" s="11"/>
      <c r="AC108" s="11"/>
      <c r="AD108" s="11"/>
      <c r="AE108" s="11"/>
      <c r="AR108" s="215" t="s">
        <v>78</v>
      </c>
      <c r="AT108" s="216" t="s">
        <v>70</v>
      </c>
      <c r="AU108" s="216" t="s">
        <v>78</v>
      </c>
      <c r="AY108" s="215" t="s">
        <v>202</v>
      </c>
      <c r="BK108" s="217">
        <f>SUM(BK109:BK126)</f>
        <v>0</v>
      </c>
    </row>
    <row r="109" s="2" customFormat="1" ht="21.75" customHeight="1">
      <c r="A109" s="37"/>
      <c r="B109" s="38"/>
      <c r="C109" s="232" t="s">
        <v>228</v>
      </c>
      <c r="D109" s="232" t="s">
        <v>259</v>
      </c>
      <c r="E109" s="233" t="s">
        <v>2404</v>
      </c>
      <c r="F109" s="234" t="s">
        <v>2405</v>
      </c>
      <c r="G109" s="235" t="s">
        <v>266</v>
      </c>
      <c r="H109" s="236">
        <v>184</v>
      </c>
      <c r="I109" s="237"/>
      <c r="J109" s="238">
        <f>ROUND(I109*H109,2)</f>
        <v>0</v>
      </c>
      <c r="K109" s="234" t="s">
        <v>207</v>
      </c>
      <c r="L109" s="43"/>
      <c r="M109" s="239" t="s">
        <v>19</v>
      </c>
      <c r="N109" s="240" t="s">
        <v>42</v>
      </c>
      <c r="O109" s="83"/>
      <c r="P109" s="228">
        <f>O109*H109</f>
        <v>0</v>
      </c>
      <c r="Q109" s="228">
        <v>0</v>
      </c>
      <c r="R109" s="228">
        <f>Q109*H109</f>
        <v>0</v>
      </c>
      <c r="S109" s="228">
        <v>0</v>
      </c>
      <c r="T109" s="229">
        <f>S109*H109</f>
        <v>0</v>
      </c>
      <c r="U109" s="37"/>
      <c r="V109" s="37"/>
      <c r="W109" s="37"/>
      <c r="X109" s="37"/>
      <c r="Y109" s="37"/>
      <c r="Z109" s="37"/>
      <c r="AA109" s="37"/>
      <c r="AB109" s="37"/>
      <c r="AC109" s="37"/>
      <c r="AD109" s="37"/>
      <c r="AE109" s="37"/>
      <c r="AR109" s="230" t="s">
        <v>209</v>
      </c>
      <c r="AT109" s="230" t="s">
        <v>259</v>
      </c>
      <c r="AU109" s="230" t="s">
        <v>80</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2406</v>
      </c>
    </row>
    <row r="110" s="2" customFormat="1">
      <c r="A110" s="37"/>
      <c r="B110" s="38"/>
      <c r="C110" s="39"/>
      <c r="D110" s="254" t="s">
        <v>1355</v>
      </c>
      <c r="E110" s="39"/>
      <c r="F110" s="255" t="s">
        <v>2407</v>
      </c>
      <c r="G110" s="39"/>
      <c r="H110" s="39"/>
      <c r="I110" s="146"/>
      <c r="J110" s="39"/>
      <c r="K110" s="39"/>
      <c r="L110" s="43"/>
      <c r="M110" s="256"/>
      <c r="N110" s="257"/>
      <c r="O110" s="83"/>
      <c r="P110" s="83"/>
      <c r="Q110" s="83"/>
      <c r="R110" s="83"/>
      <c r="S110" s="83"/>
      <c r="T110" s="84"/>
      <c r="U110" s="37"/>
      <c r="V110" s="37"/>
      <c r="W110" s="37"/>
      <c r="X110" s="37"/>
      <c r="Y110" s="37"/>
      <c r="Z110" s="37"/>
      <c r="AA110" s="37"/>
      <c r="AB110" s="37"/>
      <c r="AC110" s="37"/>
      <c r="AD110" s="37"/>
      <c r="AE110" s="37"/>
      <c r="AT110" s="16" t="s">
        <v>1355</v>
      </c>
      <c r="AU110" s="16" t="s">
        <v>80</v>
      </c>
    </row>
    <row r="111" s="2" customFormat="1">
      <c r="A111" s="37"/>
      <c r="B111" s="38"/>
      <c r="C111" s="39"/>
      <c r="D111" s="254" t="s">
        <v>341</v>
      </c>
      <c r="E111" s="39"/>
      <c r="F111" s="255" t="s">
        <v>2408</v>
      </c>
      <c r="G111" s="39"/>
      <c r="H111" s="39"/>
      <c r="I111" s="146"/>
      <c r="J111" s="39"/>
      <c r="K111" s="39"/>
      <c r="L111" s="43"/>
      <c r="M111" s="256"/>
      <c r="N111" s="257"/>
      <c r="O111" s="83"/>
      <c r="P111" s="83"/>
      <c r="Q111" s="83"/>
      <c r="R111" s="83"/>
      <c r="S111" s="83"/>
      <c r="T111" s="84"/>
      <c r="U111" s="37"/>
      <c r="V111" s="37"/>
      <c r="W111" s="37"/>
      <c r="X111" s="37"/>
      <c r="Y111" s="37"/>
      <c r="Z111" s="37"/>
      <c r="AA111" s="37"/>
      <c r="AB111" s="37"/>
      <c r="AC111" s="37"/>
      <c r="AD111" s="37"/>
      <c r="AE111" s="37"/>
      <c r="AT111" s="16" t="s">
        <v>341</v>
      </c>
      <c r="AU111" s="16" t="s">
        <v>80</v>
      </c>
    </row>
    <row r="112" s="13" customFormat="1">
      <c r="A112" s="13"/>
      <c r="B112" s="264"/>
      <c r="C112" s="265"/>
      <c r="D112" s="254" t="s">
        <v>1417</v>
      </c>
      <c r="E112" s="266" t="s">
        <v>19</v>
      </c>
      <c r="F112" s="267" t="s">
        <v>2409</v>
      </c>
      <c r="G112" s="265"/>
      <c r="H112" s="268">
        <v>184</v>
      </c>
      <c r="I112" s="269"/>
      <c r="J112" s="265"/>
      <c r="K112" s="265"/>
      <c r="L112" s="270"/>
      <c r="M112" s="271"/>
      <c r="N112" s="272"/>
      <c r="O112" s="272"/>
      <c r="P112" s="272"/>
      <c r="Q112" s="272"/>
      <c r="R112" s="272"/>
      <c r="S112" s="272"/>
      <c r="T112" s="273"/>
      <c r="U112" s="13"/>
      <c r="V112" s="13"/>
      <c r="W112" s="13"/>
      <c r="X112" s="13"/>
      <c r="Y112" s="13"/>
      <c r="Z112" s="13"/>
      <c r="AA112" s="13"/>
      <c r="AB112" s="13"/>
      <c r="AC112" s="13"/>
      <c r="AD112" s="13"/>
      <c r="AE112" s="13"/>
      <c r="AT112" s="274" t="s">
        <v>1417</v>
      </c>
      <c r="AU112" s="274" t="s">
        <v>80</v>
      </c>
      <c r="AV112" s="13" t="s">
        <v>80</v>
      </c>
      <c r="AW112" s="13" t="s">
        <v>33</v>
      </c>
      <c r="AX112" s="13" t="s">
        <v>78</v>
      </c>
      <c r="AY112" s="274" t="s">
        <v>202</v>
      </c>
    </row>
    <row r="113" s="2" customFormat="1" ht="21.75" customHeight="1">
      <c r="A113" s="37"/>
      <c r="B113" s="38"/>
      <c r="C113" s="232" t="s">
        <v>208</v>
      </c>
      <c r="D113" s="232" t="s">
        <v>259</v>
      </c>
      <c r="E113" s="233" t="s">
        <v>2410</v>
      </c>
      <c r="F113" s="234" t="s">
        <v>2411</v>
      </c>
      <c r="G113" s="235" t="s">
        <v>206</v>
      </c>
      <c r="H113" s="236">
        <v>182</v>
      </c>
      <c r="I113" s="237"/>
      <c r="J113" s="238">
        <f>ROUND(I113*H113,2)</f>
        <v>0</v>
      </c>
      <c r="K113" s="234" t="s">
        <v>207</v>
      </c>
      <c r="L113" s="43"/>
      <c r="M113" s="239" t="s">
        <v>19</v>
      </c>
      <c r="N113" s="240" t="s">
        <v>42</v>
      </c>
      <c r="O113" s="83"/>
      <c r="P113" s="228">
        <f>O113*H113</f>
        <v>0</v>
      </c>
      <c r="Q113" s="228">
        <v>0</v>
      </c>
      <c r="R113" s="228">
        <f>Q113*H113</f>
        <v>0</v>
      </c>
      <c r="S113" s="228">
        <v>0</v>
      </c>
      <c r="T113" s="229">
        <f>S113*H113</f>
        <v>0</v>
      </c>
      <c r="U113" s="37"/>
      <c r="V113" s="37"/>
      <c r="W113" s="37"/>
      <c r="X113" s="37"/>
      <c r="Y113" s="37"/>
      <c r="Z113" s="37"/>
      <c r="AA113" s="37"/>
      <c r="AB113" s="37"/>
      <c r="AC113" s="37"/>
      <c r="AD113" s="37"/>
      <c r="AE113" s="37"/>
      <c r="AR113" s="230" t="s">
        <v>209</v>
      </c>
      <c r="AT113" s="230" t="s">
        <v>259</v>
      </c>
      <c r="AU113" s="230" t="s">
        <v>80</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2412</v>
      </c>
    </row>
    <row r="114" s="2" customFormat="1">
      <c r="A114" s="37"/>
      <c r="B114" s="38"/>
      <c r="C114" s="39"/>
      <c r="D114" s="254" t="s">
        <v>1355</v>
      </c>
      <c r="E114" s="39"/>
      <c r="F114" s="255" t="s">
        <v>2413</v>
      </c>
      <c r="G114" s="39"/>
      <c r="H114" s="39"/>
      <c r="I114" s="146"/>
      <c r="J114" s="39"/>
      <c r="K114" s="39"/>
      <c r="L114" s="43"/>
      <c r="M114" s="256"/>
      <c r="N114" s="257"/>
      <c r="O114" s="83"/>
      <c r="P114" s="83"/>
      <c r="Q114" s="83"/>
      <c r="R114" s="83"/>
      <c r="S114" s="83"/>
      <c r="T114" s="84"/>
      <c r="U114" s="37"/>
      <c r="V114" s="37"/>
      <c r="W114" s="37"/>
      <c r="X114" s="37"/>
      <c r="Y114" s="37"/>
      <c r="Z114" s="37"/>
      <c r="AA114" s="37"/>
      <c r="AB114" s="37"/>
      <c r="AC114" s="37"/>
      <c r="AD114" s="37"/>
      <c r="AE114" s="37"/>
      <c r="AT114" s="16" t="s">
        <v>1355</v>
      </c>
      <c r="AU114" s="16" t="s">
        <v>80</v>
      </c>
    </row>
    <row r="115" s="2" customFormat="1">
      <c r="A115" s="37"/>
      <c r="B115" s="38"/>
      <c r="C115" s="39"/>
      <c r="D115" s="254" t="s">
        <v>341</v>
      </c>
      <c r="E115" s="39"/>
      <c r="F115" s="255" t="s">
        <v>2414</v>
      </c>
      <c r="G115" s="39"/>
      <c r="H115" s="39"/>
      <c r="I115" s="146"/>
      <c r="J115" s="39"/>
      <c r="K115" s="39"/>
      <c r="L115" s="43"/>
      <c r="M115" s="256"/>
      <c r="N115" s="257"/>
      <c r="O115" s="83"/>
      <c r="P115" s="83"/>
      <c r="Q115" s="83"/>
      <c r="R115" s="83"/>
      <c r="S115" s="83"/>
      <c r="T115" s="84"/>
      <c r="U115" s="37"/>
      <c r="V115" s="37"/>
      <c r="W115" s="37"/>
      <c r="X115" s="37"/>
      <c r="Y115" s="37"/>
      <c r="Z115" s="37"/>
      <c r="AA115" s="37"/>
      <c r="AB115" s="37"/>
      <c r="AC115" s="37"/>
      <c r="AD115" s="37"/>
      <c r="AE115" s="37"/>
      <c r="AT115" s="16" t="s">
        <v>341</v>
      </c>
      <c r="AU115" s="16" t="s">
        <v>80</v>
      </c>
    </row>
    <row r="116" s="13" customFormat="1">
      <c r="A116" s="13"/>
      <c r="B116" s="264"/>
      <c r="C116" s="265"/>
      <c r="D116" s="254" t="s">
        <v>1417</v>
      </c>
      <c r="E116" s="266" t="s">
        <v>19</v>
      </c>
      <c r="F116" s="267" t="s">
        <v>2415</v>
      </c>
      <c r="G116" s="265"/>
      <c r="H116" s="268">
        <v>182</v>
      </c>
      <c r="I116" s="269"/>
      <c r="J116" s="265"/>
      <c r="K116" s="265"/>
      <c r="L116" s="270"/>
      <c r="M116" s="271"/>
      <c r="N116" s="272"/>
      <c r="O116" s="272"/>
      <c r="P116" s="272"/>
      <c r="Q116" s="272"/>
      <c r="R116" s="272"/>
      <c r="S116" s="272"/>
      <c r="T116" s="273"/>
      <c r="U116" s="13"/>
      <c r="V116" s="13"/>
      <c r="W116" s="13"/>
      <c r="X116" s="13"/>
      <c r="Y116" s="13"/>
      <c r="Z116" s="13"/>
      <c r="AA116" s="13"/>
      <c r="AB116" s="13"/>
      <c r="AC116" s="13"/>
      <c r="AD116" s="13"/>
      <c r="AE116" s="13"/>
      <c r="AT116" s="274" t="s">
        <v>1417</v>
      </c>
      <c r="AU116" s="274" t="s">
        <v>80</v>
      </c>
      <c r="AV116" s="13" t="s">
        <v>80</v>
      </c>
      <c r="AW116" s="13" t="s">
        <v>33</v>
      </c>
      <c r="AX116" s="13" t="s">
        <v>78</v>
      </c>
      <c r="AY116" s="274" t="s">
        <v>202</v>
      </c>
    </row>
    <row r="117" s="2" customFormat="1" ht="21.75" customHeight="1">
      <c r="A117" s="37"/>
      <c r="B117" s="38"/>
      <c r="C117" s="232" t="s">
        <v>235</v>
      </c>
      <c r="D117" s="232" t="s">
        <v>259</v>
      </c>
      <c r="E117" s="233" t="s">
        <v>2416</v>
      </c>
      <c r="F117" s="234" t="s">
        <v>2417</v>
      </c>
      <c r="G117" s="235" t="s">
        <v>206</v>
      </c>
      <c r="H117" s="236">
        <v>192</v>
      </c>
      <c r="I117" s="237"/>
      <c r="J117" s="238">
        <f>ROUND(I117*H117,2)</f>
        <v>0</v>
      </c>
      <c r="K117" s="234" t="s">
        <v>207</v>
      </c>
      <c r="L117" s="43"/>
      <c r="M117" s="239" t="s">
        <v>19</v>
      </c>
      <c r="N117" s="240" t="s">
        <v>42</v>
      </c>
      <c r="O117" s="83"/>
      <c r="P117" s="228">
        <f>O117*H117</f>
        <v>0</v>
      </c>
      <c r="Q117" s="228">
        <v>0</v>
      </c>
      <c r="R117" s="228">
        <f>Q117*H117</f>
        <v>0</v>
      </c>
      <c r="S117" s="228">
        <v>0</v>
      </c>
      <c r="T117" s="229">
        <f>S117*H117</f>
        <v>0</v>
      </c>
      <c r="U117" s="37"/>
      <c r="V117" s="37"/>
      <c r="W117" s="37"/>
      <c r="X117" s="37"/>
      <c r="Y117" s="37"/>
      <c r="Z117" s="37"/>
      <c r="AA117" s="37"/>
      <c r="AB117" s="37"/>
      <c r="AC117" s="37"/>
      <c r="AD117" s="37"/>
      <c r="AE117" s="37"/>
      <c r="AR117" s="230" t="s">
        <v>209</v>
      </c>
      <c r="AT117" s="230" t="s">
        <v>259</v>
      </c>
      <c r="AU117" s="230" t="s">
        <v>80</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209</v>
      </c>
      <c r="BM117" s="230" t="s">
        <v>2418</v>
      </c>
    </row>
    <row r="118" s="2" customFormat="1">
      <c r="A118" s="37"/>
      <c r="B118" s="38"/>
      <c r="C118" s="39"/>
      <c r="D118" s="254" t="s">
        <v>1355</v>
      </c>
      <c r="E118" s="39"/>
      <c r="F118" s="255" t="s">
        <v>2419</v>
      </c>
      <c r="G118" s="39"/>
      <c r="H118" s="39"/>
      <c r="I118" s="146"/>
      <c r="J118" s="39"/>
      <c r="K118" s="39"/>
      <c r="L118" s="43"/>
      <c r="M118" s="256"/>
      <c r="N118" s="257"/>
      <c r="O118" s="83"/>
      <c r="P118" s="83"/>
      <c r="Q118" s="83"/>
      <c r="R118" s="83"/>
      <c r="S118" s="83"/>
      <c r="T118" s="84"/>
      <c r="U118" s="37"/>
      <c r="V118" s="37"/>
      <c r="W118" s="37"/>
      <c r="X118" s="37"/>
      <c r="Y118" s="37"/>
      <c r="Z118" s="37"/>
      <c r="AA118" s="37"/>
      <c r="AB118" s="37"/>
      <c r="AC118" s="37"/>
      <c r="AD118" s="37"/>
      <c r="AE118" s="37"/>
      <c r="AT118" s="16" t="s">
        <v>1355</v>
      </c>
      <c r="AU118" s="16" t="s">
        <v>80</v>
      </c>
    </row>
    <row r="119" s="2" customFormat="1">
      <c r="A119" s="37"/>
      <c r="B119" s="38"/>
      <c r="C119" s="39"/>
      <c r="D119" s="254" t="s">
        <v>341</v>
      </c>
      <c r="E119" s="39"/>
      <c r="F119" s="255" t="s">
        <v>2420</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341</v>
      </c>
      <c r="AU119" s="16" t="s">
        <v>80</v>
      </c>
    </row>
    <row r="120" s="13" customFormat="1">
      <c r="A120" s="13"/>
      <c r="B120" s="264"/>
      <c r="C120" s="265"/>
      <c r="D120" s="254" t="s">
        <v>1417</v>
      </c>
      <c r="E120" s="266" t="s">
        <v>19</v>
      </c>
      <c r="F120" s="267" t="s">
        <v>2421</v>
      </c>
      <c r="G120" s="265"/>
      <c r="H120" s="268">
        <v>192</v>
      </c>
      <c r="I120" s="269"/>
      <c r="J120" s="265"/>
      <c r="K120" s="265"/>
      <c r="L120" s="270"/>
      <c r="M120" s="271"/>
      <c r="N120" s="272"/>
      <c r="O120" s="272"/>
      <c r="P120" s="272"/>
      <c r="Q120" s="272"/>
      <c r="R120" s="272"/>
      <c r="S120" s="272"/>
      <c r="T120" s="273"/>
      <c r="U120" s="13"/>
      <c r="V120" s="13"/>
      <c r="W120" s="13"/>
      <c r="X120" s="13"/>
      <c r="Y120" s="13"/>
      <c r="Z120" s="13"/>
      <c r="AA120" s="13"/>
      <c r="AB120" s="13"/>
      <c r="AC120" s="13"/>
      <c r="AD120" s="13"/>
      <c r="AE120" s="13"/>
      <c r="AT120" s="274" t="s">
        <v>1417</v>
      </c>
      <c r="AU120" s="274" t="s">
        <v>80</v>
      </c>
      <c r="AV120" s="13" t="s">
        <v>80</v>
      </c>
      <c r="AW120" s="13" t="s">
        <v>33</v>
      </c>
      <c r="AX120" s="13" t="s">
        <v>78</v>
      </c>
      <c r="AY120" s="274" t="s">
        <v>202</v>
      </c>
    </row>
    <row r="121" s="2" customFormat="1" ht="21.75" customHeight="1">
      <c r="A121" s="37"/>
      <c r="B121" s="38"/>
      <c r="C121" s="232" t="s">
        <v>239</v>
      </c>
      <c r="D121" s="232" t="s">
        <v>259</v>
      </c>
      <c r="E121" s="233" t="s">
        <v>2422</v>
      </c>
      <c r="F121" s="234" t="s">
        <v>2423</v>
      </c>
      <c r="G121" s="235" t="s">
        <v>266</v>
      </c>
      <c r="H121" s="236">
        <v>1</v>
      </c>
      <c r="I121" s="237"/>
      <c r="J121" s="238">
        <f>ROUND(I121*H121,2)</f>
        <v>0</v>
      </c>
      <c r="K121" s="234" t="s">
        <v>207</v>
      </c>
      <c r="L121" s="43"/>
      <c r="M121" s="239" t="s">
        <v>19</v>
      </c>
      <c r="N121" s="240"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209</v>
      </c>
      <c r="AT121" s="230" t="s">
        <v>259</v>
      </c>
      <c r="AU121" s="230" t="s">
        <v>80</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209</v>
      </c>
      <c r="BM121" s="230" t="s">
        <v>2424</v>
      </c>
    </row>
    <row r="122" s="2" customFormat="1">
      <c r="A122" s="37"/>
      <c r="B122" s="38"/>
      <c r="C122" s="39"/>
      <c r="D122" s="254" t="s">
        <v>1355</v>
      </c>
      <c r="E122" s="39"/>
      <c r="F122" s="255" t="s">
        <v>2425</v>
      </c>
      <c r="G122" s="39"/>
      <c r="H122" s="39"/>
      <c r="I122" s="146"/>
      <c r="J122" s="39"/>
      <c r="K122" s="39"/>
      <c r="L122" s="43"/>
      <c r="M122" s="256"/>
      <c r="N122" s="257"/>
      <c r="O122" s="83"/>
      <c r="P122" s="83"/>
      <c r="Q122" s="83"/>
      <c r="R122" s="83"/>
      <c r="S122" s="83"/>
      <c r="T122" s="84"/>
      <c r="U122" s="37"/>
      <c r="V122" s="37"/>
      <c r="W122" s="37"/>
      <c r="X122" s="37"/>
      <c r="Y122" s="37"/>
      <c r="Z122" s="37"/>
      <c r="AA122" s="37"/>
      <c r="AB122" s="37"/>
      <c r="AC122" s="37"/>
      <c r="AD122" s="37"/>
      <c r="AE122" s="37"/>
      <c r="AT122" s="16" t="s">
        <v>1355</v>
      </c>
      <c r="AU122" s="16" t="s">
        <v>80</v>
      </c>
    </row>
    <row r="123" s="2" customFormat="1">
      <c r="A123" s="37"/>
      <c r="B123" s="38"/>
      <c r="C123" s="39"/>
      <c r="D123" s="254" t="s">
        <v>341</v>
      </c>
      <c r="E123" s="39"/>
      <c r="F123" s="255" t="s">
        <v>2426</v>
      </c>
      <c r="G123" s="39"/>
      <c r="H123" s="39"/>
      <c r="I123" s="146"/>
      <c r="J123" s="39"/>
      <c r="K123" s="39"/>
      <c r="L123" s="43"/>
      <c r="M123" s="256"/>
      <c r="N123" s="257"/>
      <c r="O123" s="83"/>
      <c r="P123" s="83"/>
      <c r="Q123" s="83"/>
      <c r="R123" s="83"/>
      <c r="S123" s="83"/>
      <c r="T123" s="84"/>
      <c r="U123" s="37"/>
      <c r="V123" s="37"/>
      <c r="W123" s="37"/>
      <c r="X123" s="37"/>
      <c r="Y123" s="37"/>
      <c r="Z123" s="37"/>
      <c r="AA123" s="37"/>
      <c r="AB123" s="37"/>
      <c r="AC123" s="37"/>
      <c r="AD123" s="37"/>
      <c r="AE123" s="37"/>
      <c r="AT123" s="16" t="s">
        <v>341</v>
      </c>
      <c r="AU123" s="16" t="s">
        <v>80</v>
      </c>
    </row>
    <row r="124" s="2" customFormat="1" ht="21.75" customHeight="1">
      <c r="A124" s="37"/>
      <c r="B124" s="38"/>
      <c r="C124" s="232" t="s">
        <v>243</v>
      </c>
      <c r="D124" s="232" t="s">
        <v>259</v>
      </c>
      <c r="E124" s="233" t="s">
        <v>2427</v>
      </c>
      <c r="F124" s="234" t="s">
        <v>2428</v>
      </c>
      <c r="G124" s="235" t="s">
        <v>266</v>
      </c>
      <c r="H124" s="236">
        <v>2</v>
      </c>
      <c r="I124" s="237"/>
      <c r="J124" s="238">
        <f>ROUND(I124*H124,2)</f>
        <v>0</v>
      </c>
      <c r="K124" s="234" t="s">
        <v>207</v>
      </c>
      <c r="L124" s="43"/>
      <c r="M124" s="239" t="s">
        <v>19</v>
      </c>
      <c r="N124" s="240" t="s">
        <v>42</v>
      </c>
      <c r="O124" s="83"/>
      <c r="P124" s="228">
        <f>O124*H124</f>
        <v>0</v>
      </c>
      <c r="Q124" s="228">
        <v>0</v>
      </c>
      <c r="R124" s="228">
        <f>Q124*H124</f>
        <v>0</v>
      </c>
      <c r="S124" s="228">
        <v>0</v>
      </c>
      <c r="T124" s="229">
        <f>S124*H124</f>
        <v>0</v>
      </c>
      <c r="U124" s="37"/>
      <c r="V124" s="37"/>
      <c r="W124" s="37"/>
      <c r="X124" s="37"/>
      <c r="Y124" s="37"/>
      <c r="Z124" s="37"/>
      <c r="AA124" s="37"/>
      <c r="AB124" s="37"/>
      <c r="AC124" s="37"/>
      <c r="AD124" s="37"/>
      <c r="AE124" s="37"/>
      <c r="AR124" s="230" t="s">
        <v>209</v>
      </c>
      <c r="AT124" s="230" t="s">
        <v>259</v>
      </c>
      <c r="AU124" s="230" t="s">
        <v>80</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209</v>
      </c>
      <c r="BM124" s="230" t="s">
        <v>2429</v>
      </c>
    </row>
    <row r="125" s="2" customFormat="1">
      <c r="A125" s="37"/>
      <c r="B125" s="38"/>
      <c r="C125" s="39"/>
      <c r="D125" s="254" t="s">
        <v>1355</v>
      </c>
      <c r="E125" s="39"/>
      <c r="F125" s="255" t="s">
        <v>2425</v>
      </c>
      <c r="G125" s="39"/>
      <c r="H125" s="39"/>
      <c r="I125" s="146"/>
      <c r="J125" s="39"/>
      <c r="K125" s="39"/>
      <c r="L125" s="43"/>
      <c r="M125" s="256"/>
      <c r="N125" s="257"/>
      <c r="O125" s="83"/>
      <c r="P125" s="83"/>
      <c r="Q125" s="83"/>
      <c r="R125" s="83"/>
      <c r="S125" s="83"/>
      <c r="T125" s="84"/>
      <c r="U125" s="37"/>
      <c r="V125" s="37"/>
      <c r="W125" s="37"/>
      <c r="X125" s="37"/>
      <c r="Y125" s="37"/>
      <c r="Z125" s="37"/>
      <c r="AA125" s="37"/>
      <c r="AB125" s="37"/>
      <c r="AC125" s="37"/>
      <c r="AD125" s="37"/>
      <c r="AE125" s="37"/>
      <c r="AT125" s="16" t="s">
        <v>1355</v>
      </c>
      <c r="AU125" s="16" t="s">
        <v>80</v>
      </c>
    </row>
    <row r="126" s="2" customFormat="1">
      <c r="A126" s="37"/>
      <c r="B126" s="38"/>
      <c r="C126" s="39"/>
      <c r="D126" s="254" t="s">
        <v>341</v>
      </c>
      <c r="E126" s="39"/>
      <c r="F126" s="255" t="s">
        <v>2430</v>
      </c>
      <c r="G126" s="39"/>
      <c r="H126" s="39"/>
      <c r="I126" s="146"/>
      <c r="J126" s="39"/>
      <c r="K126" s="39"/>
      <c r="L126" s="43"/>
      <c r="M126" s="256"/>
      <c r="N126" s="257"/>
      <c r="O126" s="83"/>
      <c r="P126" s="83"/>
      <c r="Q126" s="83"/>
      <c r="R126" s="83"/>
      <c r="S126" s="83"/>
      <c r="T126" s="84"/>
      <c r="U126" s="37"/>
      <c r="V126" s="37"/>
      <c r="W126" s="37"/>
      <c r="X126" s="37"/>
      <c r="Y126" s="37"/>
      <c r="Z126" s="37"/>
      <c r="AA126" s="37"/>
      <c r="AB126" s="37"/>
      <c r="AC126" s="37"/>
      <c r="AD126" s="37"/>
      <c r="AE126" s="37"/>
      <c r="AT126" s="16" t="s">
        <v>341</v>
      </c>
      <c r="AU126" s="16" t="s">
        <v>80</v>
      </c>
    </row>
    <row r="127" s="11" customFormat="1" ht="25.92" customHeight="1">
      <c r="A127" s="11"/>
      <c r="B127" s="204"/>
      <c r="C127" s="205"/>
      <c r="D127" s="206" t="s">
        <v>70</v>
      </c>
      <c r="E127" s="207" t="s">
        <v>2076</v>
      </c>
      <c r="F127" s="207" t="s">
        <v>2077</v>
      </c>
      <c r="G127" s="205"/>
      <c r="H127" s="205"/>
      <c r="I127" s="208"/>
      <c r="J127" s="209">
        <f>BK127</f>
        <v>0</v>
      </c>
      <c r="K127" s="205"/>
      <c r="L127" s="210"/>
      <c r="M127" s="211"/>
      <c r="N127" s="212"/>
      <c r="O127" s="212"/>
      <c r="P127" s="213">
        <f>SUM(P128:P131)</f>
        <v>0</v>
      </c>
      <c r="Q127" s="212"/>
      <c r="R127" s="213">
        <f>SUM(R128:R131)</f>
        <v>0</v>
      </c>
      <c r="S127" s="212"/>
      <c r="T127" s="214">
        <f>SUM(T128:T131)</f>
        <v>0</v>
      </c>
      <c r="U127" s="11"/>
      <c r="V127" s="11"/>
      <c r="W127" s="11"/>
      <c r="X127" s="11"/>
      <c r="Y127" s="11"/>
      <c r="Z127" s="11"/>
      <c r="AA127" s="11"/>
      <c r="AB127" s="11"/>
      <c r="AC127" s="11"/>
      <c r="AD127" s="11"/>
      <c r="AE127" s="11"/>
      <c r="AR127" s="215" t="s">
        <v>209</v>
      </c>
      <c r="AT127" s="216" t="s">
        <v>70</v>
      </c>
      <c r="AU127" s="216" t="s">
        <v>71</v>
      </c>
      <c r="AY127" s="215" t="s">
        <v>202</v>
      </c>
      <c r="BK127" s="217">
        <f>SUM(BK128:BK131)</f>
        <v>0</v>
      </c>
    </row>
    <row r="128" s="2" customFormat="1" ht="100.5" customHeight="1">
      <c r="A128" s="37"/>
      <c r="B128" s="38"/>
      <c r="C128" s="232" t="s">
        <v>247</v>
      </c>
      <c r="D128" s="232" t="s">
        <v>259</v>
      </c>
      <c r="E128" s="233" t="s">
        <v>2081</v>
      </c>
      <c r="F128" s="234" t="s">
        <v>2082</v>
      </c>
      <c r="G128" s="235" t="s">
        <v>333</v>
      </c>
      <c r="H128" s="236">
        <v>145.59999999999999</v>
      </c>
      <c r="I128" s="237"/>
      <c r="J128" s="238">
        <f>ROUND(I128*H128,2)</f>
        <v>0</v>
      </c>
      <c r="K128" s="234" t="s">
        <v>207</v>
      </c>
      <c r="L128" s="43"/>
      <c r="M128" s="239" t="s">
        <v>19</v>
      </c>
      <c r="N128" s="240"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355</v>
      </c>
      <c r="AT128" s="230" t="s">
        <v>259</v>
      </c>
      <c r="AU128" s="230" t="s">
        <v>78</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355</v>
      </c>
      <c r="BM128" s="230" t="s">
        <v>2431</v>
      </c>
    </row>
    <row r="129" s="2" customFormat="1">
      <c r="A129" s="37"/>
      <c r="B129" s="38"/>
      <c r="C129" s="39"/>
      <c r="D129" s="254" t="s">
        <v>1355</v>
      </c>
      <c r="E129" s="39"/>
      <c r="F129" s="255" t="s">
        <v>2084</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1355</v>
      </c>
      <c r="AU129" s="16" t="s">
        <v>78</v>
      </c>
    </row>
    <row r="130" s="2" customFormat="1">
      <c r="A130" s="37"/>
      <c r="B130" s="38"/>
      <c r="C130" s="39"/>
      <c r="D130" s="254" t="s">
        <v>341</v>
      </c>
      <c r="E130" s="39"/>
      <c r="F130" s="255" t="s">
        <v>2432</v>
      </c>
      <c r="G130" s="39"/>
      <c r="H130" s="39"/>
      <c r="I130" s="146"/>
      <c r="J130" s="39"/>
      <c r="K130" s="39"/>
      <c r="L130" s="43"/>
      <c r="M130" s="256"/>
      <c r="N130" s="257"/>
      <c r="O130" s="83"/>
      <c r="P130" s="83"/>
      <c r="Q130" s="83"/>
      <c r="R130" s="83"/>
      <c r="S130" s="83"/>
      <c r="T130" s="84"/>
      <c r="U130" s="37"/>
      <c r="V130" s="37"/>
      <c r="W130" s="37"/>
      <c r="X130" s="37"/>
      <c r="Y130" s="37"/>
      <c r="Z130" s="37"/>
      <c r="AA130" s="37"/>
      <c r="AB130" s="37"/>
      <c r="AC130" s="37"/>
      <c r="AD130" s="37"/>
      <c r="AE130" s="37"/>
      <c r="AT130" s="16" t="s">
        <v>341</v>
      </c>
      <c r="AU130" s="16" t="s">
        <v>78</v>
      </c>
    </row>
    <row r="131" s="13" customFormat="1">
      <c r="A131" s="13"/>
      <c r="B131" s="264"/>
      <c r="C131" s="265"/>
      <c r="D131" s="254" t="s">
        <v>1417</v>
      </c>
      <c r="E131" s="266" t="s">
        <v>19</v>
      </c>
      <c r="F131" s="267" t="s">
        <v>2433</v>
      </c>
      <c r="G131" s="265"/>
      <c r="H131" s="268">
        <v>145.59999999999999</v>
      </c>
      <c r="I131" s="269"/>
      <c r="J131" s="265"/>
      <c r="K131" s="265"/>
      <c r="L131" s="270"/>
      <c r="M131" s="276"/>
      <c r="N131" s="277"/>
      <c r="O131" s="277"/>
      <c r="P131" s="277"/>
      <c r="Q131" s="277"/>
      <c r="R131" s="277"/>
      <c r="S131" s="277"/>
      <c r="T131" s="278"/>
      <c r="U131" s="13"/>
      <c r="V131" s="13"/>
      <c r="W131" s="13"/>
      <c r="X131" s="13"/>
      <c r="Y131" s="13"/>
      <c r="Z131" s="13"/>
      <c r="AA131" s="13"/>
      <c r="AB131" s="13"/>
      <c r="AC131" s="13"/>
      <c r="AD131" s="13"/>
      <c r="AE131" s="13"/>
      <c r="AT131" s="274" t="s">
        <v>1417</v>
      </c>
      <c r="AU131" s="274" t="s">
        <v>78</v>
      </c>
      <c r="AV131" s="13" t="s">
        <v>80</v>
      </c>
      <c r="AW131" s="13" t="s">
        <v>33</v>
      </c>
      <c r="AX131" s="13" t="s">
        <v>78</v>
      </c>
      <c r="AY131" s="274" t="s">
        <v>202</v>
      </c>
    </row>
    <row r="132" s="2" customFormat="1" ht="6.96" customHeight="1">
      <c r="A132" s="37"/>
      <c r="B132" s="58"/>
      <c r="C132" s="59"/>
      <c r="D132" s="59"/>
      <c r="E132" s="59"/>
      <c r="F132" s="59"/>
      <c r="G132" s="59"/>
      <c r="H132" s="59"/>
      <c r="I132" s="175"/>
      <c r="J132" s="59"/>
      <c r="K132" s="59"/>
      <c r="L132" s="43"/>
      <c r="M132" s="37"/>
      <c r="O132" s="37"/>
      <c r="P132" s="37"/>
      <c r="Q132" s="37"/>
      <c r="R132" s="37"/>
      <c r="S132" s="37"/>
      <c r="T132" s="37"/>
      <c r="U132" s="37"/>
      <c r="V132" s="37"/>
      <c r="W132" s="37"/>
      <c r="X132" s="37"/>
      <c r="Y132" s="37"/>
      <c r="Z132" s="37"/>
      <c r="AA132" s="37"/>
      <c r="AB132" s="37"/>
      <c r="AC132" s="37"/>
      <c r="AD132" s="37"/>
      <c r="AE132" s="37"/>
    </row>
  </sheetData>
  <sheetProtection sheet="1" autoFilter="0" formatColumns="0" formatRows="0" objects="1" scenarios="1" spinCount="100000" saltValue="4yUWPHqCQi/jJIvnM/CZz5VglAiveDlNgv5R8EODX0ZtjCqFWOwieWVeZHz7pGPFUNKkYudq1U+2LhBV1/R8rw==" hashValue="193eG7uwzWRF0L3tNkOciY6yKOg8+oz1+6xxPmf47F4DvjeYo+tw3SVFu6eXQ0uubnxocWv2e9rXliFVPYsiMA==" algorithmName="SHA-512" password="CC35"/>
  <autoFilter ref="C93:K13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152</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2434</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2435</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ROUND((SUM(BE94:BE217)),  2)</f>
        <v>0</v>
      </c>
      <c r="G37" s="37"/>
      <c r="H37" s="37"/>
      <c r="I37" s="164">
        <v>0.20999999999999999</v>
      </c>
      <c r="J37" s="163">
        <f>ROUND(((SUM(BE94:BE217))*I37),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ROUND((SUM(BF94:BF217)),  2)</f>
        <v>0</v>
      </c>
      <c r="G38" s="37"/>
      <c r="H38" s="37"/>
      <c r="I38" s="164">
        <v>0.14999999999999999</v>
      </c>
      <c r="J38" s="163">
        <f>ROUND(((SUM(BF94:BF217))*I38),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ROUND((SUM(BG94:BG217)),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ROUND((SUM(BH94:BH217)),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ROUND((SUM(BI94:BI217)),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2434</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5.1 -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J119</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J120</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J183</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2434</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5.1 -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P95+SUM(P96:P119)+P183</f>
        <v>0</v>
      </c>
      <c r="Q94" s="95"/>
      <c r="R94" s="201">
        <f>R95+SUM(R96:R119)+R183</f>
        <v>1160.1777</v>
      </c>
      <c r="S94" s="95"/>
      <c r="T94" s="202">
        <f>T95+SUM(T96:T119)+T183</f>
        <v>0</v>
      </c>
      <c r="U94" s="37"/>
      <c r="V94" s="37"/>
      <c r="W94" s="37"/>
      <c r="X94" s="37"/>
      <c r="Y94" s="37"/>
      <c r="Z94" s="37"/>
      <c r="AA94" s="37"/>
      <c r="AB94" s="37"/>
      <c r="AC94" s="37"/>
      <c r="AD94" s="37"/>
      <c r="AE94" s="37"/>
      <c r="AT94" s="16" t="s">
        <v>70</v>
      </c>
      <c r="AU94" s="16" t="s">
        <v>186</v>
      </c>
      <c r="BK94" s="203">
        <f>BK95+SUM(BK96:BK119)+BK183</f>
        <v>0</v>
      </c>
    </row>
    <row r="95" s="2" customFormat="1" ht="21.75" customHeight="1">
      <c r="A95" s="37"/>
      <c r="B95" s="38"/>
      <c r="C95" s="218" t="s">
        <v>78</v>
      </c>
      <c r="D95" s="218" t="s">
        <v>203</v>
      </c>
      <c r="E95" s="219" t="s">
        <v>1864</v>
      </c>
      <c r="F95" s="220" t="s">
        <v>1865</v>
      </c>
      <c r="G95" s="221" t="s">
        <v>266</v>
      </c>
      <c r="H95" s="222">
        <v>11</v>
      </c>
      <c r="I95" s="223"/>
      <c r="J95" s="224">
        <f>ROUND(I95*H95,2)</f>
        <v>0</v>
      </c>
      <c r="K95" s="220" t="s">
        <v>207</v>
      </c>
      <c r="L95" s="225"/>
      <c r="M95" s="226" t="s">
        <v>19</v>
      </c>
      <c r="N95" s="227" t="s">
        <v>42</v>
      </c>
      <c r="O95" s="83"/>
      <c r="P95" s="228">
        <f>O95*H95</f>
        <v>0</v>
      </c>
      <c r="Q95" s="228">
        <v>0.10299999999999999</v>
      </c>
      <c r="R95" s="228">
        <f>Q95*H95</f>
        <v>1.133</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2436</v>
      </c>
    </row>
    <row r="96" s="2" customFormat="1">
      <c r="A96" s="37"/>
      <c r="B96" s="38"/>
      <c r="C96" s="39"/>
      <c r="D96" s="254" t="s">
        <v>341</v>
      </c>
      <c r="E96" s="39"/>
      <c r="F96" s="255" t="s">
        <v>2437</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2" customFormat="1" ht="21.75" customHeight="1">
      <c r="A97" s="37"/>
      <c r="B97" s="38"/>
      <c r="C97" s="218" t="s">
        <v>80</v>
      </c>
      <c r="D97" s="218" t="s">
        <v>203</v>
      </c>
      <c r="E97" s="219" t="s">
        <v>1873</v>
      </c>
      <c r="F97" s="220" t="s">
        <v>1874</v>
      </c>
      <c r="G97" s="221" t="s">
        <v>266</v>
      </c>
      <c r="H97" s="222">
        <v>88</v>
      </c>
      <c r="I97" s="223"/>
      <c r="J97" s="224">
        <f>ROUND(I97*H97,2)</f>
        <v>0</v>
      </c>
      <c r="K97" s="220" t="s">
        <v>207</v>
      </c>
      <c r="L97" s="225"/>
      <c r="M97" s="226" t="s">
        <v>19</v>
      </c>
      <c r="N97" s="227" t="s">
        <v>42</v>
      </c>
      <c r="O97" s="83"/>
      <c r="P97" s="228">
        <f>O97*H97</f>
        <v>0</v>
      </c>
      <c r="Q97" s="228">
        <v>0.00051999999999999995</v>
      </c>
      <c r="R97" s="228">
        <f>Q97*H97</f>
        <v>0.045759999999999995</v>
      </c>
      <c r="S97" s="228">
        <v>0</v>
      </c>
      <c r="T97" s="229">
        <f>S97*H97</f>
        <v>0</v>
      </c>
      <c r="U97" s="37"/>
      <c r="V97" s="37"/>
      <c r="W97" s="37"/>
      <c r="X97" s="37"/>
      <c r="Y97" s="37"/>
      <c r="Z97" s="37"/>
      <c r="AA97" s="37"/>
      <c r="AB97" s="37"/>
      <c r="AC97" s="37"/>
      <c r="AD97" s="37"/>
      <c r="AE97" s="37"/>
      <c r="AR97" s="230" t="s">
        <v>208</v>
      </c>
      <c r="AT97" s="230" t="s">
        <v>203</v>
      </c>
      <c r="AU97" s="230" t="s">
        <v>71</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2438</v>
      </c>
    </row>
    <row r="98" s="2" customFormat="1">
      <c r="A98" s="37"/>
      <c r="B98" s="38"/>
      <c r="C98" s="39"/>
      <c r="D98" s="254" t="s">
        <v>341</v>
      </c>
      <c r="E98" s="39"/>
      <c r="F98" s="255" t="s">
        <v>2439</v>
      </c>
      <c r="G98" s="39"/>
      <c r="H98" s="39"/>
      <c r="I98" s="146"/>
      <c r="J98" s="39"/>
      <c r="K98" s="39"/>
      <c r="L98" s="43"/>
      <c r="M98" s="256"/>
      <c r="N98" s="257"/>
      <c r="O98" s="83"/>
      <c r="P98" s="83"/>
      <c r="Q98" s="83"/>
      <c r="R98" s="83"/>
      <c r="S98" s="83"/>
      <c r="T98" s="84"/>
      <c r="U98" s="37"/>
      <c r="V98" s="37"/>
      <c r="W98" s="37"/>
      <c r="X98" s="37"/>
      <c r="Y98" s="37"/>
      <c r="Z98" s="37"/>
      <c r="AA98" s="37"/>
      <c r="AB98" s="37"/>
      <c r="AC98" s="37"/>
      <c r="AD98" s="37"/>
      <c r="AE98" s="37"/>
      <c r="AT98" s="16" t="s">
        <v>341</v>
      </c>
      <c r="AU98" s="16" t="s">
        <v>71</v>
      </c>
    </row>
    <row r="99" s="2" customFormat="1" ht="21.75" customHeight="1">
      <c r="A99" s="37"/>
      <c r="B99" s="38"/>
      <c r="C99" s="218" t="s">
        <v>93</v>
      </c>
      <c r="D99" s="218" t="s">
        <v>203</v>
      </c>
      <c r="E99" s="219" t="s">
        <v>1877</v>
      </c>
      <c r="F99" s="220" t="s">
        <v>1878</v>
      </c>
      <c r="G99" s="221" t="s">
        <v>266</v>
      </c>
      <c r="H99" s="222">
        <v>88</v>
      </c>
      <c r="I99" s="223"/>
      <c r="J99" s="224">
        <f>ROUND(I99*H99,2)</f>
        <v>0</v>
      </c>
      <c r="K99" s="220" t="s">
        <v>207</v>
      </c>
      <c r="L99" s="225"/>
      <c r="M99" s="226" t="s">
        <v>19</v>
      </c>
      <c r="N99" s="227" t="s">
        <v>42</v>
      </c>
      <c r="O99" s="83"/>
      <c r="P99" s="228">
        <f>O99*H99</f>
        <v>0</v>
      </c>
      <c r="Q99" s="228">
        <v>9.0000000000000006E-05</v>
      </c>
      <c r="R99" s="228">
        <f>Q99*H99</f>
        <v>0.00792</v>
      </c>
      <c r="S99" s="228">
        <v>0</v>
      </c>
      <c r="T99" s="229">
        <f>S99*H99</f>
        <v>0</v>
      </c>
      <c r="U99" s="37"/>
      <c r="V99" s="37"/>
      <c r="W99" s="37"/>
      <c r="X99" s="37"/>
      <c r="Y99" s="37"/>
      <c r="Z99" s="37"/>
      <c r="AA99" s="37"/>
      <c r="AB99" s="37"/>
      <c r="AC99" s="37"/>
      <c r="AD99" s="37"/>
      <c r="AE99" s="37"/>
      <c r="AR99" s="230" t="s">
        <v>208</v>
      </c>
      <c r="AT99" s="230" t="s">
        <v>203</v>
      </c>
      <c r="AU99" s="230" t="s">
        <v>71</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2440</v>
      </c>
    </row>
    <row r="100" s="2" customFormat="1">
      <c r="A100" s="37"/>
      <c r="B100" s="38"/>
      <c r="C100" s="39"/>
      <c r="D100" s="254" t="s">
        <v>341</v>
      </c>
      <c r="E100" s="39"/>
      <c r="F100" s="255" t="s">
        <v>2439</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341</v>
      </c>
      <c r="AU100" s="16" t="s">
        <v>71</v>
      </c>
    </row>
    <row r="101" s="2" customFormat="1" ht="21.75" customHeight="1">
      <c r="A101" s="37"/>
      <c r="B101" s="38"/>
      <c r="C101" s="218" t="s">
        <v>209</v>
      </c>
      <c r="D101" s="218" t="s">
        <v>203</v>
      </c>
      <c r="E101" s="219" t="s">
        <v>1896</v>
      </c>
      <c r="F101" s="220" t="s">
        <v>1897</v>
      </c>
      <c r="G101" s="221" t="s">
        <v>266</v>
      </c>
      <c r="H101" s="222">
        <v>44</v>
      </c>
      <c r="I101" s="223"/>
      <c r="J101" s="224">
        <f>ROUND(I101*H101,2)</f>
        <v>0</v>
      </c>
      <c r="K101" s="220" t="s">
        <v>207</v>
      </c>
      <c r="L101" s="225"/>
      <c r="M101" s="226" t="s">
        <v>19</v>
      </c>
      <c r="N101" s="227" t="s">
        <v>42</v>
      </c>
      <c r="O101" s="83"/>
      <c r="P101" s="228">
        <f>O101*H101</f>
        <v>0</v>
      </c>
      <c r="Q101" s="228">
        <v>0.00123</v>
      </c>
      <c r="R101" s="228">
        <f>Q101*H101</f>
        <v>0.054120000000000001</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2441</v>
      </c>
    </row>
    <row r="102" s="2" customFormat="1">
      <c r="A102" s="37"/>
      <c r="B102" s="38"/>
      <c r="C102" s="39"/>
      <c r="D102" s="254" t="s">
        <v>341</v>
      </c>
      <c r="E102" s="39"/>
      <c r="F102" s="255" t="s">
        <v>2439</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2" customFormat="1" ht="21.75" customHeight="1">
      <c r="A103" s="37"/>
      <c r="B103" s="38"/>
      <c r="C103" s="218" t="s">
        <v>220</v>
      </c>
      <c r="D103" s="218" t="s">
        <v>203</v>
      </c>
      <c r="E103" s="219" t="s">
        <v>1899</v>
      </c>
      <c r="F103" s="220" t="s">
        <v>1900</v>
      </c>
      <c r="G103" s="221" t="s">
        <v>266</v>
      </c>
      <c r="H103" s="222">
        <v>22</v>
      </c>
      <c r="I103" s="223"/>
      <c r="J103" s="224">
        <f>ROUND(I103*H103,2)</f>
        <v>0</v>
      </c>
      <c r="K103" s="220" t="s">
        <v>207</v>
      </c>
      <c r="L103" s="225"/>
      <c r="M103" s="226" t="s">
        <v>19</v>
      </c>
      <c r="N103" s="227" t="s">
        <v>42</v>
      </c>
      <c r="O103" s="83"/>
      <c r="P103" s="228">
        <f>O103*H103</f>
        <v>0</v>
      </c>
      <c r="Q103" s="228">
        <v>9.0000000000000006E-05</v>
      </c>
      <c r="R103" s="228">
        <f>Q103*H103</f>
        <v>0.00198</v>
      </c>
      <c r="S103" s="228">
        <v>0</v>
      </c>
      <c r="T103" s="229">
        <f>S103*H103</f>
        <v>0</v>
      </c>
      <c r="U103" s="37"/>
      <c r="V103" s="37"/>
      <c r="W103" s="37"/>
      <c r="X103" s="37"/>
      <c r="Y103" s="37"/>
      <c r="Z103" s="37"/>
      <c r="AA103" s="37"/>
      <c r="AB103" s="37"/>
      <c r="AC103" s="37"/>
      <c r="AD103" s="37"/>
      <c r="AE103" s="37"/>
      <c r="AR103" s="230" t="s">
        <v>208</v>
      </c>
      <c r="AT103" s="230" t="s">
        <v>203</v>
      </c>
      <c r="AU103" s="230" t="s">
        <v>71</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2442</v>
      </c>
    </row>
    <row r="104" s="2" customFormat="1">
      <c r="A104" s="37"/>
      <c r="B104" s="38"/>
      <c r="C104" s="39"/>
      <c r="D104" s="254" t="s">
        <v>341</v>
      </c>
      <c r="E104" s="39"/>
      <c r="F104" s="255" t="s">
        <v>2439</v>
      </c>
      <c r="G104" s="39"/>
      <c r="H104" s="39"/>
      <c r="I104" s="146"/>
      <c r="J104" s="39"/>
      <c r="K104" s="39"/>
      <c r="L104" s="43"/>
      <c r="M104" s="256"/>
      <c r="N104" s="257"/>
      <c r="O104" s="83"/>
      <c r="P104" s="83"/>
      <c r="Q104" s="83"/>
      <c r="R104" s="83"/>
      <c r="S104" s="83"/>
      <c r="T104" s="84"/>
      <c r="U104" s="37"/>
      <c r="V104" s="37"/>
      <c r="W104" s="37"/>
      <c r="X104" s="37"/>
      <c r="Y104" s="37"/>
      <c r="Z104" s="37"/>
      <c r="AA104" s="37"/>
      <c r="AB104" s="37"/>
      <c r="AC104" s="37"/>
      <c r="AD104" s="37"/>
      <c r="AE104" s="37"/>
      <c r="AT104" s="16" t="s">
        <v>341</v>
      </c>
      <c r="AU104" s="16" t="s">
        <v>71</v>
      </c>
    </row>
    <row r="105" s="2" customFormat="1" ht="21.75" customHeight="1">
      <c r="A105" s="37"/>
      <c r="B105" s="38"/>
      <c r="C105" s="218" t="s">
        <v>224</v>
      </c>
      <c r="D105" s="218" t="s">
        <v>203</v>
      </c>
      <c r="E105" s="219" t="s">
        <v>1902</v>
      </c>
      <c r="F105" s="220" t="s">
        <v>1903</v>
      </c>
      <c r="G105" s="221" t="s">
        <v>266</v>
      </c>
      <c r="H105" s="222">
        <v>22</v>
      </c>
      <c r="I105" s="223"/>
      <c r="J105" s="224">
        <f>ROUND(I105*H105,2)</f>
        <v>0</v>
      </c>
      <c r="K105" s="220" t="s">
        <v>207</v>
      </c>
      <c r="L105" s="225"/>
      <c r="M105" s="226" t="s">
        <v>19</v>
      </c>
      <c r="N105" s="227" t="s">
        <v>42</v>
      </c>
      <c r="O105" s="83"/>
      <c r="P105" s="228">
        <f>O105*H105</f>
        <v>0</v>
      </c>
      <c r="Q105" s="228">
        <v>0.0085199999999999998</v>
      </c>
      <c r="R105" s="228">
        <f>Q105*H105</f>
        <v>0.18744</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2443</v>
      </c>
    </row>
    <row r="106" s="2" customFormat="1">
      <c r="A106" s="37"/>
      <c r="B106" s="38"/>
      <c r="C106" s="39"/>
      <c r="D106" s="254" t="s">
        <v>341</v>
      </c>
      <c r="E106" s="39"/>
      <c r="F106" s="255" t="s">
        <v>2439</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341</v>
      </c>
      <c r="AU106" s="16" t="s">
        <v>71</v>
      </c>
    </row>
    <row r="107" s="2" customFormat="1" ht="21.75" customHeight="1">
      <c r="A107" s="37"/>
      <c r="B107" s="38"/>
      <c r="C107" s="218" t="s">
        <v>228</v>
      </c>
      <c r="D107" s="218" t="s">
        <v>203</v>
      </c>
      <c r="E107" s="219" t="s">
        <v>1905</v>
      </c>
      <c r="F107" s="220" t="s">
        <v>1906</v>
      </c>
      <c r="G107" s="221" t="s">
        <v>266</v>
      </c>
      <c r="H107" s="222">
        <v>22</v>
      </c>
      <c r="I107" s="223"/>
      <c r="J107" s="224">
        <f>ROUND(I107*H107,2)</f>
        <v>0</v>
      </c>
      <c r="K107" s="220" t="s">
        <v>207</v>
      </c>
      <c r="L107" s="225"/>
      <c r="M107" s="226" t="s">
        <v>19</v>
      </c>
      <c r="N107" s="227" t="s">
        <v>42</v>
      </c>
      <c r="O107" s="83"/>
      <c r="P107" s="228">
        <f>O107*H107</f>
        <v>0</v>
      </c>
      <c r="Q107" s="228">
        <v>0.00018000000000000001</v>
      </c>
      <c r="R107" s="228">
        <f>Q107*H107</f>
        <v>0.00396</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2444</v>
      </c>
    </row>
    <row r="108" s="2" customFormat="1">
      <c r="A108" s="37"/>
      <c r="B108" s="38"/>
      <c r="C108" s="39"/>
      <c r="D108" s="254" t="s">
        <v>341</v>
      </c>
      <c r="E108" s="39"/>
      <c r="F108" s="255" t="s">
        <v>2439</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71</v>
      </c>
    </row>
    <row r="109" s="2" customFormat="1" ht="21.75" customHeight="1">
      <c r="A109" s="37"/>
      <c r="B109" s="38"/>
      <c r="C109" s="218" t="s">
        <v>208</v>
      </c>
      <c r="D109" s="218" t="s">
        <v>203</v>
      </c>
      <c r="E109" s="219" t="s">
        <v>1905</v>
      </c>
      <c r="F109" s="220" t="s">
        <v>1906</v>
      </c>
      <c r="G109" s="221" t="s">
        <v>266</v>
      </c>
      <c r="H109" s="222">
        <v>1418</v>
      </c>
      <c r="I109" s="223"/>
      <c r="J109" s="224">
        <f>ROUND(I109*H109,2)</f>
        <v>0</v>
      </c>
      <c r="K109" s="220" t="s">
        <v>207</v>
      </c>
      <c r="L109" s="225"/>
      <c r="M109" s="226" t="s">
        <v>19</v>
      </c>
      <c r="N109" s="227" t="s">
        <v>42</v>
      </c>
      <c r="O109" s="83"/>
      <c r="P109" s="228">
        <f>O109*H109</f>
        <v>0</v>
      </c>
      <c r="Q109" s="228">
        <v>0.00018000000000000001</v>
      </c>
      <c r="R109" s="228">
        <f>Q109*H109</f>
        <v>0.25524000000000002</v>
      </c>
      <c r="S109" s="228">
        <v>0</v>
      </c>
      <c r="T109" s="229">
        <f>S109*H109</f>
        <v>0</v>
      </c>
      <c r="U109" s="37"/>
      <c r="V109" s="37"/>
      <c r="W109" s="37"/>
      <c r="X109" s="37"/>
      <c r="Y109" s="37"/>
      <c r="Z109" s="37"/>
      <c r="AA109" s="37"/>
      <c r="AB109" s="37"/>
      <c r="AC109" s="37"/>
      <c r="AD109" s="37"/>
      <c r="AE109" s="37"/>
      <c r="AR109" s="230" t="s">
        <v>208</v>
      </c>
      <c r="AT109" s="230" t="s">
        <v>203</v>
      </c>
      <c r="AU109" s="230" t="s">
        <v>71</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2445</v>
      </c>
    </row>
    <row r="110" s="2" customFormat="1">
      <c r="A110" s="37"/>
      <c r="B110" s="38"/>
      <c r="C110" s="39"/>
      <c r="D110" s="254" t="s">
        <v>341</v>
      </c>
      <c r="E110" s="39"/>
      <c r="F110" s="255" t="s">
        <v>2446</v>
      </c>
      <c r="G110" s="39"/>
      <c r="H110" s="39"/>
      <c r="I110" s="146"/>
      <c r="J110" s="39"/>
      <c r="K110" s="39"/>
      <c r="L110" s="43"/>
      <c r="M110" s="256"/>
      <c r="N110" s="257"/>
      <c r="O110" s="83"/>
      <c r="P110" s="83"/>
      <c r="Q110" s="83"/>
      <c r="R110" s="83"/>
      <c r="S110" s="83"/>
      <c r="T110" s="84"/>
      <c r="U110" s="37"/>
      <c r="V110" s="37"/>
      <c r="W110" s="37"/>
      <c r="X110" s="37"/>
      <c r="Y110" s="37"/>
      <c r="Z110" s="37"/>
      <c r="AA110" s="37"/>
      <c r="AB110" s="37"/>
      <c r="AC110" s="37"/>
      <c r="AD110" s="37"/>
      <c r="AE110" s="37"/>
      <c r="AT110" s="16" t="s">
        <v>341</v>
      </c>
      <c r="AU110" s="16" t="s">
        <v>71</v>
      </c>
    </row>
    <row r="111" s="2" customFormat="1" ht="21.75" customHeight="1">
      <c r="A111" s="37"/>
      <c r="B111" s="38"/>
      <c r="C111" s="218" t="s">
        <v>235</v>
      </c>
      <c r="D111" s="218" t="s">
        <v>203</v>
      </c>
      <c r="E111" s="219" t="s">
        <v>1896</v>
      </c>
      <c r="F111" s="220" t="s">
        <v>1897</v>
      </c>
      <c r="G111" s="221" t="s">
        <v>266</v>
      </c>
      <c r="H111" s="222">
        <v>2836</v>
      </c>
      <c r="I111" s="223"/>
      <c r="J111" s="224">
        <f>ROUND(I111*H111,2)</f>
        <v>0</v>
      </c>
      <c r="K111" s="220" t="s">
        <v>207</v>
      </c>
      <c r="L111" s="225"/>
      <c r="M111" s="226" t="s">
        <v>19</v>
      </c>
      <c r="N111" s="227" t="s">
        <v>42</v>
      </c>
      <c r="O111" s="83"/>
      <c r="P111" s="228">
        <f>O111*H111</f>
        <v>0</v>
      </c>
      <c r="Q111" s="228">
        <v>0.00123</v>
      </c>
      <c r="R111" s="228">
        <f>Q111*H111</f>
        <v>3.48828</v>
      </c>
      <c r="S111" s="228">
        <v>0</v>
      </c>
      <c r="T111" s="229">
        <f>S111*H111</f>
        <v>0</v>
      </c>
      <c r="U111" s="37"/>
      <c r="V111" s="37"/>
      <c r="W111" s="37"/>
      <c r="X111" s="37"/>
      <c r="Y111" s="37"/>
      <c r="Z111" s="37"/>
      <c r="AA111" s="37"/>
      <c r="AB111" s="37"/>
      <c r="AC111" s="37"/>
      <c r="AD111" s="37"/>
      <c r="AE111" s="37"/>
      <c r="AR111" s="230" t="s">
        <v>208</v>
      </c>
      <c r="AT111" s="230" t="s">
        <v>203</v>
      </c>
      <c r="AU111" s="230" t="s">
        <v>71</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209</v>
      </c>
      <c r="BM111" s="230" t="s">
        <v>2447</v>
      </c>
    </row>
    <row r="112" s="2" customFormat="1">
      <c r="A112" s="37"/>
      <c r="B112" s="38"/>
      <c r="C112" s="39"/>
      <c r="D112" s="254" t="s">
        <v>341</v>
      </c>
      <c r="E112" s="39"/>
      <c r="F112" s="255" t="s">
        <v>2446</v>
      </c>
      <c r="G112" s="39"/>
      <c r="H112" s="39"/>
      <c r="I112" s="146"/>
      <c r="J112" s="39"/>
      <c r="K112" s="39"/>
      <c r="L112" s="43"/>
      <c r="M112" s="256"/>
      <c r="N112" s="257"/>
      <c r="O112" s="83"/>
      <c r="P112" s="83"/>
      <c r="Q112" s="83"/>
      <c r="R112" s="83"/>
      <c r="S112" s="83"/>
      <c r="T112" s="84"/>
      <c r="U112" s="37"/>
      <c r="V112" s="37"/>
      <c r="W112" s="37"/>
      <c r="X112" s="37"/>
      <c r="Y112" s="37"/>
      <c r="Z112" s="37"/>
      <c r="AA112" s="37"/>
      <c r="AB112" s="37"/>
      <c r="AC112" s="37"/>
      <c r="AD112" s="37"/>
      <c r="AE112" s="37"/>
      <c r="AT112" s="16" t="s">
        <v>341</v>
      </c>
      <c r="AU112" s="16" t="s">
        <v>71</v>
      </c>
    </row>
    <row r="113" s="2" customFormat="1" ht="21.75" customHeight="1">
      <c r="A113" s="37"/>
      <c r="B113" s="38"/>
      <c r="C113" s="218" t="s">
        <v>239</v>
      </c>
      <c r="D113" s="218" t="s">
        <v>203</v>
      </c>
      <c r="E113" s="219" t="s">
        <v>1909</v>
      </c>
      <c r="F113" s="220" t="s">
        <v>1910</v>
      </c>
      <c r="G113" s="221" t="s">
        <v>333</v>
      </c>
      <c r="H113" s="222">
        <v>1080</v>
      </c>
      <c r="I113" s="223"/>
      <c r="J113" s="224">
        <f>ROUND(I113*H113,2)</f>
        <v>0</v>
      </c>
      <c r="K113" s="220" t="s">
        <v>207</v>
      </c>
      <c r="L113" s="225"/>
      <c r="M113" s="226" t="s">
        <v>19</v>
      </c>
      <c r="N113" s="227" t="s">
        <v>42</v>
      </c>
      <c r="O113" s="83"/>
      <c r="P113" s="228">
        <f>O113*H113</f>
        <v>0</v>
      </c>
      <c r="Q113" s="228">
        <v>1</v>
      </c>
      <c r="R113" s="228">
        <f>Q113*H113</f>
        <v>1080</v>
      </c>
      <c r="S113" s="228">
        <v>0</v>
      </c>
      <c r="T113" s="229">
        <f>S113*H113</f>
        <v>0</v>
      </c>
      <c r="U113" s="37"/>
      <c r="V113" s="37"/>
      <c r="W113" s="37"/>
      <c r="X113" s="37"/>
      <c r="Y113" s="37"/>
      <c r="Z113" s="37"/>
      <c r="AA113" s="37"/>
      <c r="AB113" s="37"/>
      <c r="AC113" s="37"/>
      <c r="AD113" s="37"/>
      <c r="AE113" s="37"/>
      <c r="AR113" s="230" t="s">
        <v>208</v>
      </c>
      <c r="AT113" s="230" t="s">
        <v>203</v>
      </c>
      <c r="AU113" s="230" t="s">
        <v>71</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2448</v>
      </c>
    </row>
    <row r="114" s="2" customFormat="1">
      <c r="A114" s="37"/>
      <c r="B114" s="38"/>
      <c r="C114" s="39"/>
      <c r="D114" s="254" t="s">
        <v>341</v>
      </c>
      <c r="E114" s="39"/>
      <c r="F114" s="255" t="s">
        <v>2449</v>
      </c>
      <c r="G114" s="39"/>
      <c r="H114" s="39"/>
      <c r="I114" s="146"/>
      <c r="J114" s="39"/>
      <c r="K114" s="39"/>
      <c r="L114" s="43"/>
      <c r="M114" s="256"/>
      <c r="N114" s="257"/>
      <c r="O114" s="83"/>
      <c r="P114" s="83"/>
      <c r="Q114" s="83"/>
      <c r="R114" s="83"/>
      <c r="S114" s="83"/>
      <c r="T114" s="84"/>
      <c r="U114" s="37"/>
      <c r="V114" s="37"/>
      <c r="W114" s="37"/>
      <c r="X114" s="37"/>
      <c r="Y114" s="37"/>
      <c r="Z114" s="37"/>
      <c r="AA114" s="37"/>
      <c r="AB114" s="37"/>
      <c r="AC114" s="37"/>
      <c r="AD114" s="37"/>
      <c r="AE114" s="37"/>
      <c r="AT114" s="16" t="s">
        <v>341</v>
      </c>
      <c r="AU114" s="16" t="s">
        <v>71</v>
      </c>
    </row>
    <row r="115" s="13" customFormat="1">
      <c r="A115" s="13"/>
      <c r="B115" s="264"/>
      <c r="C115" s="265"/>
      <c r="D115" s="254" t="s">
        <v>1417</v>
      </c>
      <c r="E115" s="266" t="s">
        <v>19</v>
      </c>
      <c r="F115" s="267" t="s">
        <v>2450</v>
      </c>
      <c r="G115" s="265"/>
      <c r="H115" s="268">
        <v>1080</v>
      </c>
      <c r="I115" s="269"/>
      <c r="J115" s="265"/>
      <c r="K115" s="265"/>
      <c r="L115" s="270"/>
      <c r="M115" s="271"/>
      <c r="N115" s="272"/>
      <c r="O115" s="272"/>
      <c r="P115" s="272"/>
      <c r="Q115" s="272"/>
      <c r="R115" s="272"/>
      <c r="S115" s="272"/>
      <c r="T115" s="273"/>
      <c r="U115" s="13"/>
      <c r="V115" s="13"/>
      <c r="W115" s="13"/>
      <c r="X115" s="13"/>
      <c r="Y115" s="13"/>
      <c r="Z115" s="13"/>
      <c r="AA115" s="13"/>
      <c r="AB115" s="13"/>
      <c r="AC115" s="13"/>
      <c r="AD115" s="13"/>
      <c r="AE115" s="13"/>
      <c r="AT115" s="274" t="s">
        <v>1417</v>
      </c>
      <c r="AU115" s="274" t="s">
        <v>71</v>
      </c>
      <c r="AV115" s="13" t="s">
        <v>80</v>
      </c>
      <c r="AW115" s="13" t="s">
        <v>33</v>
      </c>
      <c r="AX115" s="13" t="s">
        <v>78</v>
      </c>
      <c r="AY115" s="274" t="s">
        <v>202</v>
      </c>
    </row>
    <row r="116" s="2" customFormat="1" ht="21.75" customHeight="1">
      <c r="A116" s="37"/>
      <c r="B116" s="38"/>
      <c r="C116" s="218" t="s">
        <v>243</v>
      </c>
      <c r="D116" s="218" t="s">
        <v>203</v>
      </c>
      <c r="E116" s="219" t="s">
        <v>1914</v>
      </c>
      <c r="F116" s="220" t="s">
        <v>1915</v>
      </c>
      <c r="G116" s="221" t="s">
        <v>333</v>
      </c>
      <c r="H116" s="222">
        <v>75</v>
      </c>
      <c r="I116" s="223"/>
      <c r="J116" s="224">
        <f>ROUND(I116*H116,2)</f>
        <v>0</v>
      </c>
      <c r="K116" s="220" t="s">
        <v>207</v>
      </c>
      <c r="L116" s="225"/>
      <c r="M116" s="226" t="s">
        <v>19</v>
      </c>
      <c r="N116" s="227" t="s">
        <v>42</v>
      </c>
      <c r="O116" s="83"/>
      <c r="P116" s="228">
        <f>O116*H116</f>
        <v>0</v>
      </c>
      <c r="Q116" s="228">
        <v>1</v>
      </c>
      <c r="R116" s="228">
        <f>Q116*H116</f>
        <v>75</v>
      </c>
      <c r="S116" s="228">
        <v>0</v>
      </c>
      <c r="T116" s="229">
        <f>S116*H116</f>
        <v>0</v>
      </c>
      <c r="U116" s="37"/>
      <c r="V116" s="37"/>
      <c r="W116" s="37"/>
      <c r="X116" s="37"/>
      <c r="Y116" s="37"/>
      <c r="Z116" s="37"/>
      <c r="AA116" s="37"/>
      <c r="AB116" s="37"/>
      <c r="AC116" s="37"/>
      <c r="AD116" s="37"/>
      <c r="AE116" s="37"/>
      <c r="AR116" s="230" t="s">
        <v>208</v>
      </c>
      <c r="AT116" s="230" t="s">
        <v>203</v>
      </c>
      <c r="AU116" s="230" t="s">
        <v>71</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209</v>
      </c>
      <c r="BM116" s="230" t="s">
        <v>2451</v>
      </c>
    </row>
    <row r="117" s="2" customFormat="1">
      <c r="A117" s="37"/>
      <c r="B117" s="38"/>
      <c r="C117" s="39"/>
      <c r="D117" s="254" t="s">
        <v>341</v>
      </c>
      <c r="E117" s="39"/>
      <c r="F117" s="255" t="s">
        <v>2452</v>
      </c>
      <c r="G117" s="39"/>
      <c r="H117" s="39"/>
      <c r="I117" s="146"/>
      <c r="J117" s="39"/>
      <c r="K117" s="39"/>
      <c r="L117" s="43"/>
      <c r="M117" s="256"/>
      <c r="N117" s="257"/>
      <c r="O117" s="83"/>
      <c r="P117" s="83"/>
      <c r="Q117" s="83"/>
      <c r="R117" s="83"/>
      <c r="S117" s="83"/>
      <c r="T117" s="84"/>
      <c r="U117" s="37"/>
      <c r="V117" s="37"/>
      <c r="W117" s="37"/>
      <c r="X117" s="37"/>
      <c r="Y117" s="37"/>
      <c r="Z117" s="37"/>
      <c r="AA117" s="37"/>
      <c r="AB117" s="37"/>
      <c r="AC117" s="37"/>
      <c r="AD117" s="37"/>
      <c r="AE117" s="37"/>
      <c r="AT117" s="16" t="s">
        <v>341</v>
      </c>
      <c r="AU117" s="16" t="s">
        <v>71</v>
      </c>
    </row>
    <row r="118" s="13" customFormat="1">
      <c r="A118" s="13"/>
      <c r="B118" s="264"/>
      <c r="C118" s="265"/>
      <c r="D118" s="254" t="s">
        <v>1417</v>
      </c>
      <c r="E118" s="266" t="s">
        <v>19</v>
      </c>
      <c r="F118" s="267" t="s">
        <v>1918</v>
      </c>
      <c r="G118" s="265"/>
      <c r="H118" s="268">
        <v>75</v>
      </c>
      <c r="I118" s="269"/>
      <c r="J118" s="265"/>
      <c r="K118" s="265"/>
      <c r="L118" s="270"/>
      <c r="M118" s="271"/>
      <c r="N118" s="272"/>
      <c r="O118" s="272"/>
      <c r="P118" s="272"/>
      <c r="Q118" s="272"/>
      <c r="R118" s="272"/>
      <c r="S118" s="272"/>
      <c r="T118" s="273"/>
      <c r="U118" s="13"/>
      <c r="V118" s="13"/>
      <c r="W118" s="13"/>
      <c r="X118" s="13"/>
      <c r="Y118" s="13"/>
      <c r="Z118" s="13"/>
      <c r="AA118" s="13"/>
      <c r="AB118" s="13"/>
      <c r="AC118" s="13"/>
      <c r="AD118" s="13"/>
      <c r="AE118" s="13"/>
      <c r="AT118" s="274" t="s">
        <v>1417</v>
      </c>
      <c r="AU118" s="274" t="s">
        <v>71</v>
      </c>
      <c r="AV118" s="13" t="s">
        <v>80</v>
      </c>
      <c r="AW118" s="13" t="s">
        <v>33</v>
      </c>
      <c r="AX118" s="13" t="s">
        <v>78</v>
      </c>
      <c r="AY118" s="274" t="s">
        <v>202</v>
      </c>
    </row>
    <row r="119" s="11" customFormat="1" ht="25.92" customHeight="1">
      <c r="A119" s="11"/>
      <c r="B119" s="204"/>
      <c r="C119" s="205"/>
      <c r="D119" s="206" t="s">
        <v>70</v>
      </c>
      <c r="E119" s="207" t="s">
        <v>1590</v>
      </c>
      <c r="F119" s="207" t="s">
        <v>1591</v>
      </c>
      <c r="G119" s="205"/>
      <c r="H119" s="205"/>
      <c r="I119" s="208"/>
      <c r="J119" s="209">
        <f>BK119</f>
        <v>0</v>
      </c>
      <c r="K119" s="205"/>
      <c r="L119" s="210"/>
      <c r="M119" s="211"/>
      <c r="N119" s="212"/>
      <c r="O119" s="212"/>
      <c r="P119" s="213">
        <f>P120</f>
        <v>0</v>
      </c>
      <c r="Q119" s="212"/>
      <c r="R119" s="213">
        <f>R120</f>
        <v>0</v>
      </c>
      <c r="S119" s="212"/>
      <c r="T119" s="214">
        <f>T120</f>
        <v>0</v>
      </c>
      <c r="U119" s="11"/>
      <c r="V119" s="11"/>
      <c r="W119" s="11"/>
      <c r="X119" s="11"/>
      <c r="Y119" s="11"/>
      <c r="Z119" s="11"/>
      <c r="AA119" s="11"/>
      <c r="AB119" s="11"/>
      <c r="AC119" s="11"/>
      <c r="AD119" s="11"/>
      <c r="AE119" s="11"/>
      <c r="AR119" s="215" t="s">
        <v>78</v>
      </c>
      <c r="AT119" s="216" t="s">
        <v>70</v>
      </c>
      <c r="AU119" s="216" t="s">
        <v>71</v>
      </c>
      <c r="AY119" s="215" t="s">
        <v>202</v>
      </c>
      <c r="BK119" s="217">
        <f>BK120</f>
        <v>0</v>
      </c>
    </row>
    <row r="120" s="11" customFormat="1" ht="22.8" customHeight="1">
      <c r="A120" s="11"/>
      <c r="B120" s="204"/>
      <c r="C120" s="205"/>
      <c r="D120" s="206" t="s">
        <v>70</v>
      </c>
      <c r="E120" s="252" t="s">
        <v>220</v>
      </c>
      <c r="F120" s="252" t="s">
        <v>1927</v>
      </c>
      <c r="G120" s="205"/>
      <c r="H120" s="205"/>
      <c r="I120" s="208"/>
      <c r="J120" s="253">
        <f>BK120</f>
        <v>0</v>
      </c>
      <c r="K120" s="205"/>
      <c r="L120" s="210"/>
      <c r="M120" s="211"/>
      <c r="N120" s="212"/>
      <c r="O120" s="212"/>
      <c r="P120" s="213">
        <f>SUM(P121:P182)</f>
        <v>0</v>
      </c>
      <c r="Q120" s="212"/>
      <c r="R120" s="213">
        <f>SUM(R121:R182)</f>
        <v>0</v>
      </c>
      <c r="S120" s="212"/>
      <c r="T120" s="214">
        <f>SUM(T121:T182)</f>
        <v>0</v>
      </c>
      <c r="U120" s="11"/>
      <c r="V120" s="11"/>
      <c r="W120" s="11"/>
      <c r="X120" s="11"/>
      <c r="Y120" s="11"/>
      <c r="Z120" s="11"/>
      <c r="AA120" s="11"/>
      <c r="AB120" s="11"/>
      <c r="AC120" s="11"/>
      <c r="AD120" s="11"/>
      <c r="AE120" s="11"/>
      <c r="AR120" s="215" t="s">
        <v>78</v>
      </c>
      <c r="AT120" s="216" t="s">
        <v>70</v>
      </c>
      <c r="AU120" s="216" t="s">
        <v>78</v>
      </c>
      <c r="AY120" s="215" t="s">
        <v>202</v>
      </c>
      <c r="BK120" s="217">
        <f>SUM(BK121:BK182)</f>
        <v>0</v>
      </c>
    </row>
    <row r="121" s="2" customFormat="1" ht="33" customHeight="1">
      <c r="A121" s="37"/>
      <c r="B121" s="38"/>
      <c r="C121" s="232" t="s">
        <v>247</v>
      </c>
      <c r="D121" s="232" t="s">
        <v>259</v>
      </c>
      <c r="E121" s="233" t="s">
        <v>2055</v>
      </c>
      <c r="F121" s="234" t="s">
        <v>2056</v>
      </c>
      <c r="G121" s="235" t="s">
        <v>1595</v>
      </c>
      <c r="H121" s="236">
        <v>500</v>
      </c>
      <c r="I121" s="237"/>
      <c r="J121" s="238">
        <f>ROUND(I121*H121,2)</f>
        <v>0</v>
      </c>
      <c r="K121" s="234" t="s">
        <v>207</v>
      </c>
      <c r="L121" s="43"/>
      <c r="M121" s="239" t="s">
        <v>19</v>
      </c>
      <c r="N121" s="240"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209</v>
      </c>
      <c r="AT121" s="230" t="s">
        <v>259</v>
      </c>
      <c r="AU121" s="230" t="s">
        <v>80</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209</v>
      </c>
      <c r="BM121" s="230" t="s">
        <v>2453</v>
      </c>
    </row>
    <row r="122" s="2" customFormat="1">
      <c r="A122" s="37"/>
      <c r="B122" s="38"/>
      <c r="C122" s="39"/>
      <c r="D122" s="254" t="s">
        <v>1355</v>
      </c>
      <c r="E122" s="39"/>
      <c r="F122" s="255" t="s">
        <v>2058</v>
      </c>
      <c r="G122" s="39"/>
      <c r="H122" s="39"/>
      <c r="I122" s="146"/>
      <c r="J122" s="39"/>
      <c r="K122" s="39"/>
      <c r="L122" s="43"/>
      <c r="M122" s="256"/>
      <c r="N122" s="257"/>
      <c r="O122" s="83"/>
      <c r="P122" s="83"/>
      <c r="Q122" s="83"/>
      <c r="R122" s="83"/>
      <c r="S122" s="83"/>
      <c r="T122" s="84"/>
      <c r="U122" s="37"/>
      <c r="V122" s="37"/>
      <c r="W122" s="37"/>
      <c r="X122" s="37"/>
      <c r="Y122" s="37"/>
      <c r="Z122" s="37"/>
      <c r="AA122" s="37"/>
      <c r="AB122" s="37"/>
      <c r="AC122" s="37"/>
      <c r="AD122" s="37"/>
      <c r="AE122" s="37"/>
      <c r="AT122" s="16" t="s">
        <v>1355</v>
      </c>
      <c r="AU122" s="16" t="s">
        <v>80</v>
      </c>
    </row>
    <row r="123" s="2" customFormat="1">
      <c r="A123" s="37"/>
      <c r="B123" s="38"/>
      <c r="C123" s="39"/>
      <c r="D123" s="254" t="s">
        <v>341</v>
      </c>
      <c r="E123" s="39"/>
      <c r="F123" s="255" t="s">
        <v>2452</v>
      </c>
      <c r="G123" s="39"/>
      <c r="H123" s="39"/>
      <c r="I123" s="146"/>
      <c r="J123" s="39"/>
      <c r="K123" s="39"/>
      <c r="L123" s="43"/>
      <c r="M123" s="256"/>
      <c r="N123" s="257"/>
      <c r="O123" s="83"/>
      <c r="P123" s="83"/>
      <c r="Q123" s="83"/>
      <c r="R123" s="83"/>
      <c r="S123" s="83"/>
      <c r="T123" s="84"/>
      <c r="U123" s="37"/>
      <c r="V123" s="37"/>
      <c r="W123" s="37"/>
      <c r="X123" s="37"/>
      <c r="Y123" s="37"/>
      <c r="Z123" s="37"/>
      <c r="AA123" s="37"/>
      <c r="AB123" s="37"/>
      <c r="AC123" s="37"/>
      <c r="AD123" s="37"/>
      <c r="AE123" s="37"/>
      <c r="AT123" s="16" t="s">
        <v>341</v>
      </c>
      <c r="AU123" s="16" t="s">
        <v>80</v>
      </c>
    </row>
    <row r="124" s="13" customFormat="1">
      <c r="A124" s="13"/>
      <c r="B124" s="264"/>
      <c r="C124" s="265"/>
      <c r="D124" s="254" t="s">
        <v>1417</v>
      </c>
      <c r="E124" s="266" t="s">
        <v>19</v>
      </c>
      <c r="F124" s="267" t="s">
        <v>2059</v>
      </c>
      <c r="G124" s="265"/>
      <c r="H124" s="268">
        <v>500</v>
      </c>
      <c r="I124" s="269"/>
      <c r="J124" s="265"/>
      <c r="K124" s="265"/>
      <c r="L124" s="270"/>
      <c r="M124" s="271"/>
      <c r="N124" s="272"/>
      <c r="O124" s="272"/>
      <c r="P124" s="272"/>
      <c r="Q124" s="272"/>
      <c r="R124" s="272"/>
      <c r="S124" s="272"/>
      <c r="T124" s="273"/>
      <c r="U124" s="13"/>
      <c r="V124" s="13"/>
      <c r="W124" s="13"/>
      <c r="X124" s="13"/>
      <c r="Y124" s="13"/>
      <c r="Z124" s="13"/>
      <c r="AA124" s="13"/>
      <c r="AB124" s="13"/>
      <c r="AC124" s="13"/>
      <c r="AD124" s="13"/>
      <c r="AE124" s="13"/>
      <c r="AT124" s="274" t="s">
        <v>1417</v>
      </c>
      <c r="AU124" s="274" t="s">
        <v>80</v>
      </c>
      <c r="AV124" s="13" t="s">
        <v>80</v>
      </c>
      <c r="AW124" s="13" t="s">
        <v>33</v>
      </c>
      <c r="AX124" s="13" t="s">
        <v>78</v>
      </c>
      <c r="AY124" s="274" t="s">
        <v>202</v>
      </c>
    </row>
    <row r="125" s="2" customFormat="1" ht="33" customHeight="1">
      <c r="A125" s="37"/>
      <c r="B125" s="38"/>
      <c r="C125" s="232" t="s">
        <v>251</v>
      </c>
      <c r="D125" s="232" t="s">
        <v>259</v>
      </c>
      <c r="E125" s="233" t="s">
        <v>2060</v>
      </c>
      <c r="F125" s="234" t="s">
        <v>2061</v>
      </c>
      <c r="G125" s="235" t="s">
        <v>1647</v>
      </c>
      <c r="H125" s="236">
        <v>50</v>
      </c>
      <c r="I125" s="237"/>
      <c r="J125" s="238">
        <f>ROUND(I125*H125,2)</f>
        <v>0</v>
      </c>
      <c r="K125" s="234" t="s">
        <v>207</v>
      </c>
      <c r="L125" s="43"/>
      <c r="M125" s="239" t="s">
        <v>19</v>
      </c>
      <c r="N125" s="240" t="s">
        <v>42</v>
      </c>
      <c r="O125" s="83"/>
      <c r="P125" s="228">
        <f>O125*H125</f>
        <v>0</v>
      </c>
      <c r="Q125" s="228">
        <v>0</v>
      </c>
      <c r="R125" s="228">
        <f>Q125*H125</f>
        <v>0</v>
      </c>
      <c r="S125" s="228">
        <v>0</v>
      </c>
      <c r="T125" s="229">
        <f>S125*H125</f>
        <v>0</v>
      </c>
      <c r="U125" s="37"/>
      <c r="V125" s="37"/>
      <c r="W125" s="37"/>
      <c r="X125" s="37"/>
      <c r="Y125" s="37"/>
      <c r="Z125" s="37"/>
      <c r="AA125" s="37"/>
      <c r="AB125" s="37"/>
      <c r="AC125" s="37"/>
      <c r="AD125" s="37"/>
      <c r="AE125" s="37"/>
      <c r="AR125" s="230" t="s">
        <v>209</v>
      </c>
      <c r="AT125" s="230" t="s">
        <v>259</v>
      </c>
      <c r="AU125" s="230" t="s">
        <v>80</v>
      </c>
      <c r="AY125" s="16" t="s">
        <v>202</v>
      </c>
      <c r="BE125" s="231">
        <f>IF(N125="základní",J125,0)</f>
        <v>0</v>
      </c>
      <c r="BF125" s="231">
        <f>IF(N125="snížená",J125,0)</f>
        <v>0</v>
      </c>
      <c r="BG125" s="231">
        <f>IF(N125="zákl. přenesená",J125,0)</f>
        <v>0</v>
      </c>
      <c r="BH125" s="231">
        <f>IF(N125="sníž. přenesená",J125,0)</f>
        <v>0</v>
      </c>
      <c r="BI125" s="231">
        <f>IF(N125="nulová",J125,0)</f>
        <v>0</v>
      </c>
      <c r="BJ125" s="16" t="s">
        <v>78</v>
      </c>
      <c r="BK125" s="231">
        <f>ROUND(I125*H125,2)</f>
        <v>0</v>
      </c>
      <c r="BL125" s="16" t="s">
        <v>209</v>
      </c>
      <c r="BM125" s="230" t="s">
        <v>2454</v>
      </c>
    </row>
    <row r="126" s="2" customFormat="1">
      <c r="A126" s="37"/>
      <c r="B126" s="38"/>
      <c r="C126" s="39"/>
      <c r="D126" s="254" t="s">
        <v>1355</v>
      </c>
      <c r="E126" s="39"/>
      <c r="F126" s="255" t="s">
        <v>2063</v>
      </c>
      <c r="G126" s="39"/>
      <c r="H126" s="39"/>
      <c r="I126" s="146"/>
      <c r="J126" s="39"/>
      <c r="K126" s="39"/>
      <c r="L126" s="43"/>
      <c r="M126" s="256"/>
      <c r="N126" s="257"/>
      <c r="O126" s="83"/>
      <c r="P126" s="83"/>
      <c r="Q126" s="83"/>
      <c r="R126" s="83"/>
      <c r="S126" s="83"/>
      <c r="T126" s="84"/>
      <c r="U126" s="37"/>
      <c r="V126" s="37"/>
      <c r="W126" s="37"/>
      <c r="X126" s="37"/>
      <c r="Y126" s="37"/>
      <c r="Z126" s="37"/>
      <c r="AA126" s="37"/>
      <c r="AB126" s="37"/>
      <c r="AC126" s="37"/>
      <c r="AD126" s="37"/>
      <c r="AE126" s="37"/>
      <c r="AT126" s="16" t="s">
        <v>1355</v>
      </c>
      <c r="AU126" s="16" t="s">
        <v>80</v>
      </c>
    </row>
    <row r="127" s="2" customFormat="1">
      <c r="A127" s="37"/>
      <c r="B127" s="38"/>
      <c r="C127" s="39"/>
      <c r="D127" s="254" t="s">
        <v>341</v>
      </c>
      <c r="E127" s="39"/>
      <c r="F127" s="255" t="s">
        <v>2452</v>
      </c>
      <c r="G127" s="39"/>
      <c r="H127" s="39"/>
      <c r="I127" s="146"/>
      <c r="J127" s="39"/>
      <c r="K127" s="39"/>
      <c r="L127" s="43"/>
      <c r="M127" s="256"/>
      <c r="N127" s="257"/>
      <c r="O127" s="83"/>
      <c r="P127" s="83"/>
      <c r="Q127" s="83"/>
      <c r="R127" s="83"/>
      <c r="S127" s="83"/>
      <c r="T127" s="84"/>
      <c r="U127" s="37"/>
      <c r="V127" s="37"/>
      <c r="W127" s="37"/>
      <c r="X127" s="37"/>
      <c r="Y127" s="37"/>
      <c r="Z127" s="37"/>
      <c r="AA127" s="37"/>
      <c r="AB127" s="37"/>
      <c r="AC127" s="37"/>
      <c r="AD127" s="37"/>
      <c r="AE127" s="37"/>
      <c r="AT127" s="16" t="s">
        <v>341</v>
      </c>
      <c r="AU127" s="16" t="s">
        <v>80</v>
      </c>
    </row>
    <row r="128" s="2" customFormat="1" ht="55.5" customHeight="1">
      <c r="A128" s="37"/>
      <c r="B128" s="38"/>
      <c r="C128" s="232" t="s">
        <v>255</v>
      </c>
      <c r="D128" s="232" t="s">
        <v>259</v>
      </c>
      <c r="E128" s="233" t="s">
        <v>2028</v>
      </c>
      <c r="F128" s="234" t="s">
        <v>2029</v>
      </c>
      <c r="G128" s="235" t="s">
        <v>1647</v>
      </c>
      <c r="H128" s="236">
        <v>545</v>
      </c>
      <c r="I128" s="237"/>
      <c r="J128" s="238">
        <f>ROUND(I128*H128,2)</f>
        <v>0</v>
      </c>
      <c r="K128" s="234" t="s">
        <v>207</v>
      </c>
      <c r="L128" s="43"/>
      <c r="M128" s="239" t="s">
        <v>19</v>
      </c>
      <c r="N128" s="240"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209</v>
      </c>
      <c r="AT128" s="230" t="s">
        <v>259</v>
      </c>
      <c r="AU128" s="230" t="s">
        <v>80</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209</v>
      </c>
      <c r="BM128" s="230" t="s">
        <v>2455</v>
      </c>
    </row>
    <row r="129" s="2" customFormat="1">
      <c r="A129" s="37"/>
      <c r="B129" s="38"/>
      <c r="C129" s="39"/>
      <c r="D129" s="254" t="s">
        <v>1355</v>
      </c>
      <c r="E129" s="39"/>
      <c r="F129" s="255" t="s">
        <v>2031</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1355</v>
      </c>
      <c r="AU129" s="16" t="s">
        <v>80</v>
      </c>
    </row>
    <row r="130" s="2" customFormat="1">
      <c r="A130" s="37"/>
      <c r="B130" s="38"/>
      <c r="C130" s="39"/>
      <c r="D130" s="254" t="s">
        <v>341</v>
      </c>
      <c r="E130" s="39"/>
      <c r="F130" s="255" t="s">
        <v>2456</v>
      </c>
      <c r="G130" s="39"/>
      <c r="H130" s="39"/>
      <c r="I130" s="146"/>
      <c r="J130" s="39"/>
      <c r="K130" s="39"/>
      <c r="L130" s="43"/>
      <c r="M130" s="256"/>
      <c r="N130" s="257"/>
      <c r="O130" s="83"/>
      <c r="P130" s="83"/>
      <c r="Q130" s="83"/>
      <c r="R130" s="83"/>
      <c r="S130" s="83"/>
      <c r="T130" s="84"/>
      <c r="U130" s="37"/>
      <c r="V130" s="37"/>
      <c r="W130" s="37"/>
      <c r="X130" s="37"/>
      <c r="Y130" s="37"/>
      <c r="Z130" s="37"/>
      <c r="AA130" s="37"/>
      <c r="AB130" s="37"/>
      <c r="AC130" s="37"/>
      <c r="AD130" s="37"/>
      <c r="AE130" s="37"/>
      <c r="AT130" s="16" t="s">
        <v>341</v>
      </c>
      <c r="AU130" s="16" t="s">
        <v>80</v>
      </c>
    </row>
    <row r="131" s="2" customFormat="1" ht="33" customHeight="1">
      <c r="A131" s="37"/>
      <c r="B131" s="38"/>
      <c r="C131" s="232" t="s">
        <v>8</v>
      </c>
      <c r="D131" s="232" t="s">
        <v>259</v>
      </c>
      <c r="E131" s="233" t="s">
        <v>2034</v>
      </c>
      <c r="F131" s="234" t="s">
        <v>2035</v>
      </c>
      <c r="G131" s="235" t="s">
        <v>1595</v>
      </c>
      <c r="H131" s="236">
        <v>1520</v>
      </c>
      <c r="I131" s="237"/>
      <c r="J131" s="238">
        <f>ROUND(I131*H131,2)</f>
        <v>0</v>
      </c>
      <c r="K131" s="234" t="s">
        <v>207</v>
      </c>
      <c r="L131" s="43"/>
      <c r="M131" s="239" t="s">
        <v>19</v>
      </c>
      <c r="N131" s="240" t="s">
        <v>42</v>
      </c>
      <c r="O131" s="83"/>
      <c r="P131" s="228">
        <f>O131*H131</f>
        <v>0</v>
      </c>
      <c r="Q131" s="228">
        <v>0</v>
      </c>
      <c r="R131" s="228">
        <f>Q131*H131</f>
        <v>0</v>
      </c>
      <c r="S131" s="228">
        <v>0</v>
      </c>
      <c r="T131" s="229">
        <f>S131*H131</f>
        <v>0</v>
      </c>
      <c r="U131" s="37"/>
      <c r="V131" s="37"/>
      <c r="W131" s="37"/>
      <c r="X131" s="37"/>
      <c r="Y131" s="37"/>
      <c r="Z131" s="37"/>
      <c r="AA131" s="37"/>
      <c r="AB131" s="37"/>
      <c r="AC131" s="37"/>
      <c r="AD131" s="37"/>
      <c r="AE131" s="37"/>
      <c r="AR131" s="230" t="s">
        <v>209</v>
      </c>
      <c r="AT131" s="230" t="s">
        <v>259</v>
      </c>
      <c r="AU131" s="230" t="s">
        <v>80</v>
      </c>
      <c r="AY131" s="16" t="s">
        <v>202</v>
      </c>
      <c r="BE131" s="231">
        <f>IF(N131="základní",J131,0)</f>
        <v>0</v>
      </c>
      <c r="BF131" s="231">
        <f>IF(N131="snížená",J131,0)</f>
        <v>0</v>
      </c>
      <c r="BG131" s="231">
        <f>IF(N131="zákl. přenesená",J131,0)</f>
        <v>0</v>
      </c>
      <c r="BH131" s="231">
        <f>IF(N131="sníž. přenesená",J131,0)</f>
        <v>0</v>
      </c>
      <c r="BI131" s="231">
        <f>IF(N131="nulová",J131,0)</f>
        <v>0</v>
      </c>
      <c r="BJ131" s="16" t="s">
        <v>78</v>
      </c>
      <c r="BK131" s="231">
        <f>ROUND(I131*H131,2)</f>
        <v>0</v>
      </c>
      <c r="BL131" s="16" t="s">
        <v>209</v>
      </c>
      <c r="BM131" s="230" t="s">
        <v>2457</v>
      </c>
    </row>
    <row r="132" s="2" customFormat="1">
      <c r="A132" s="37"/>
      <c r="B132" s="38"/>
      <c r="C132" s="39"/>
      <c r="D132" s="254" t="s">
        <v>1355</v>
      </c>
      <c r="E132" s="39"/>
      <c r="F132" s="255" t="s">
        <v>2037</v>
      </c>
      <c r="G132" s="39"/>
      <c r="H132" s="39"/>
      <c r="I132" s="146"/>
      <c r="J132" s="39"/>
      <c r="K132" s="39"/>
      <c r="L132" s="43"/>
      <c r="M132" s="256"/>
      <c r="N132" s="257"/>
      <c r="O132" s="83"/>
      <c r="P132" s="83"/>
      <c r="Q132" s="83"/>
      <c r="R132" s="83"/>
      <c r="S132" s="83"/>
      <c r="T132" s="84"/>
      <c r="U132" s="37"/>
      <c r="V132" s="37"/>
      <c r="W132" s="37"/>
      <c r="X132" s="37"/>
      <c r="Y132" s="37"/>
      <c r="Z132" s="37"/>
      <c r="AA132" s="37"/>
      <c r="AB132" s="37"/>
      <c r="AC132" s="37"/>
      <c r="AD132" s="37"/>
      <c r="AE132" s="37"/>
      <c r="AT132" s="16" t="s">
        <v>1355</v>
      </c>
      <c r="AU132" s="16" t="s">
        <v>80</v>
      </c>
    </row>
    <row r="133" s="2" customFormat="1">
      <c r="A133" s="37"/>
      <c r="B133" s="38"/>
      <c r="C133" s="39"/>
      <c r="D133" s="254" t="s">
        <v>341</v>
      </c>
      <c r="E133" s="39"/>
      <c r="F133" s="255" t="s">
        <v>2458</v>
      </c>
      <c r="G133" s="39"/>
      <c r="H133" s="39"/>
      <c r="I133" s="146"/>
      <c r="J133" s="39"/>
      <c r="K133" s="39"/>
      <c r="L133" s="43"/>
      <c r="M133" s="256"/>
      <c r="N133" s="257"/>
      <c r="O133" s="83"/>
      <c r="P133" s="83"/>
      <c r="Q133" s="83"/>
      <c r="R133" s="83"/>
      <c r="S133" s="83"/>
      <c r="T133" s="84"/>
      <c r="U133" s="37"/>
      <c r="V133" s="37"/>
      <c r="W133" s="37"/>
      <c r="X133" s="37"/>
      <c r="Y133" s="37"/>
      <c r="Z133" s="37"/>
      <c r="AA133" s="37"/>
      <c r="AB133" s="37"/>
      <c r="AC133" s="37"/>
      <c r="AD133" s="37"/>
      <c r="AE133" s="37"/>
      <c r="AT133" s="16" t="s">
        <v>341</v>
      </c>
      <c r="AU133" s="16" t="s">
        <v>80</v>
      </c>
    </row>
    <row r="134" s="13" customFormat="1">
      <c r="A134" s="13"/>
      <c r="B134" s="264"/>
      <c r="C134" s="265"/>
      <c r="D134" s="254" t="s">
        <v>1417</v>
      </c>
      <c r="E134" s="266" t="s">
        <v>19</v>
      </c>
      <c r="F134" s="267" t="s">
        <v>2459</v>
      </c>
      <c r="G134" s="265"/>
      <c r="H134" s="268">
        <v>1520</v>
      </c>
      <c r="I134" s="269"/>
      <c r="J134" s="265"/>
      <c r="K134" s="265"/>
      <c r="L134" s="270"/>
      <c r="M134" s="271"/>
      <c r="N134" s="272"/>
      <c r="O134" s="272"/>
      <c r="P134" s="272"/>
      <c r="Q134" s="272"/>
      <c r="R134" s="272"/>
      <c r="S134" s="272"/>
      <c r="T134" s="273"/>
      <c r="U134" s="13"/>
      <c r="V134" s="13"/>
      <c r="W134" s="13"/>
      <c r="X134" s="13"/>
      <c r="Y134" s="13"/>
      <c r="Z134" s="13"/>
      <c r="AA134" s="13"/>
      <c r="AB134" s="13"/>
      <c r="AC134" s="13"/>
      <c r="AD134" s="13"/>
      <c r="AE134" s="13"/>
      <c r="AT134" s="274" t="s">
        <v>1417</v>
      </c>
      <c r="AU134" s="274" t="s">
        <v>80</v>
      </c>
      <c r="AV134" s="13" t="s">
        <v>80</v>
      </c>
      <c r="AW134" s="13" t="s">
        <v>33</v>
      </c>
      <c r="AX134" s="13" t="s">
        <v>78</v>
      </c>
      <c r="AY134" s="274" t="s">
        <v>202</v>
      </c>
    </row>
    <row r="135" s="2" customFormat="1" ht="33" customHeight="1">
      <c r="A135" s="37"/>
      <c r="B135" s="38"/>
      <c r="C135" s="232" t="s">
        <v>263</v>
      </c>
      <c r="D135" s="232" t="s">
        <v>259</v>
      </c>
      <c r="E135" s="233" t="s">
        <v>1934</v>
      </c>
      <c r="F135" s="234" t="s">
        <v>1935</v>
      </c>
      <c r="G135" s="235" t="s">
        <v>1647</v>
      </c>
      <c r="H135" s="236">
        <v>720</v>
      </c>
      <c r="I135" s="237"/>
      <c r="J135" s="238">
        <f>ROUND(I135*H135,2)</f>
        <v>0</v>
      </c>
      <c r="K135" s="234" t="s">
        <v>207</v>
      </c>
      <c r="L135" s="43"/>
      <c r="M135" s="239" t="s">
        <v>19</v>
      </c>
      <c r="N135" s="240" t="s">
        <v>42</v>
      </c>
      <c r="O135" s="83"/>
      <c r="P135" s="228">
        <f>O135*H135</f>
        <v>0</v>
      </c>
      <c r="Q135" s="228">
        <v>0</v>
      </c>
      <c r="R135" s="228">
        <f>Q135*H135</f>
        <v>0</v>
      </c>
      <c r="S135" s="228">
        <v>0</v>
      </c>
      <c r="T135" s="229">
        <f>S135*H135</f>
        <v>0</v>
      </c>
      <c r="U135" s="37"/>
      <c r="V135" s="37"/>
      <c r="W135" s="37"/>
      <c r="X135" s="37"/>
      <c r="Y135" s="37"/>
      <c r="Z135" s="37"/>
      <c r="AA135" s="37"/>
      <c r="AB135" s="37"/>
      <c r="AC135" s="37"/>
      <c r="AD135" s="37"/>
      <c r="AE135" s="37"/>
      <c r="AR135" s="230" t="s">
        <v>209</v>
      </c>
      <c r="AT135" s="230" t="s">
        <v>259</v>
      </c>
      <c r="AU135" s="230" t="s">
        <v>80</v>
      </c>
      <c r="AY135" s="16" t="s">
        <v>202</v>
      </c>
      <c r="BE135" s="231">
        <f>IF(N135="základní",J135,0)</f>
        <v>0</v>
      </c>
      <c r="BF135" s="231">
        <f>IF(N135="snížená",J135,0)</f>
        <v>0</v>
      </c>
      <c r="BG135" s="231">
        <f>IF(N135="zákl. přenesená",J135,0)</f>
        <v>0</v>
      </c>
      <c r="BH135" s="231">
        <f>IF(N135="sníž. přenesená",J135,0)</f>
        <v>0</v>
      </c>
      <c r="BI135" s="231">
        <f>IF(N135="nulová",J135,0)</f>
        <v>0</v>
      </c>
      <c r="BJ135" s="16" t="s">
        <v>78</v>
      </c>
      <c r="BK135" s="231">
        <f>ROUND(I135*H135,2)</f>
        <v>0</v>
      </c>
      <c r="BL135" s="16" t="s">
        <v>209</v>
      </c>
      <c r="BM135" s="230" t="s">
        <v>2460</v>
      </c>
    </row>
    <row r="136" s="2" customFormat="1">
      <c r="A136" s="37"/>
      <c r="B136" s="38"/>
      <c r="C136" s="39"/>
      <c r="D136" s="254" t="s">
        <v>1355</v>
      </c>
      <c r="E136" s="39"/>
      <c r="F136" s="255" t="s">
        <v>1937</v>
      </c>
      <c r="G136" s="39"/>
      <c r="H136" s="39"/>
      <c r="I136" s="146"/>
      <c r="J136" s="39"/>
      <c r="K136" s="39"/>
      <c r="L136" s="43"/>
      <c r="M136" s="256"/>
      <c r="N136" s="257"/>
      <c r="O136" s="83"/>
      <c r="P136" s="83"/>
      <c r="Q136" s="83"/>
      <c r="R136" s="83"/>
      <c r="S136" s="83"/>
      <c r="T136" s="84"/>
      <c r="U136" s="37"/>
      <c r="V136" s="37"/>
      <c r="W136" s="37"/>
      <c r="X136" s="37"/>
      <c r="Y136" s="37"/>
      <c r="Z136" s="37"/>
      <c r="AA136" s="37"/>
      <c r="AB136" s="37"/>
      <c r="AC136" s="37"/>
      <c r="AD136" s="37"/>
      <c r="AE136" s="37"/>
      <c r="AT136" s="16" t="s">
        <v>1355</v>
      </c>
      <c r="AU136" s="16" t="s">
        <v>80</v>
      </c>
    </row>
    <row r="137" s="2" customFormat="1">
      <c r="A137" s="37"/>
      <c r="B137" s="38"/>
      <c r="C137" s="39"/>
      <c r="D137" s="254" t="s">
        <v>341</v>
      </c>
      <c r="E137" s="39"/>
      <c r="F137" s="255" t="s">
        <v>2461</v>
      </c>
      <c r="G137" s="39"/>
      <c r="H137" s="39"/>
      <c r="I137" s="146"/>
      <c r="J137" s="39"/>
      <c r="K137" s="39"/>
      <c r="L137" s="43"/>
      <c r="M137" s="256"/>
      <c r="N137" s="257"/>
      <c r="O137" s="83"/>
      <c r="P137" s="83"/>
      <c r="Q137" s="83"/>
      <c r="R137" s="83"/>
      <c r="S137" s="83"/>
      <c r="T137" s="84"/>
      <c r="U137" s="37"/>
      <c r="V137" s="37"/>
      <c r="W137" s="37"/>
      <c r="X137" s="37"/>
      <c r="Y137" s="37"/>
      <c r="Z137" s="37"/>
      <c r="AA137" s="37"/>
      <c r="AB137" s="37"/>
      <c r="AC137" s="37"/>
      <c r="AD137" s="37"/>
      <c r="AE137" s="37"/>
      <c r="AT137" s="16" t="s">
        <v>341</v>
      </c>
      <c r="AU137" s="16" t="s">
        <v>80</v>
      </c>
    </row>
    <row r="138" s="13" customFormat="1">
      <c r="A138" s="13"/>
      <c r="B138" s="264"/>
      <c r="C138" s="265"/>
      <c r="D138" s="254" t="s">
        <v>1417</v>
      </c>
      <c r="E138" s="266" t="s">
        <v>19</v>
      </c>
      <c r="F138" s="267" t="s">
        <v>2462</v>
      </c>
      <c r="G138" s="265"/>
      <c r="H138" s="268">
        <v>720</v>
      </c>
      <c r="I138" s="269"/>
      <c r="J138" s="265"/>
      <c r="K138" s="265"/>
      <c r="L138" s="270"/>
      <c r="M138" s="271"/>
      <c r="N138" s="272"/>
      <c r="O138" s="272"/>
      <c r="P138" s="272"/>
      <c r="Q138" s="272"/>
      <c r="R138" s="272"/>
      <c r="S138" s="272"/>
      <c r="T138" s="273"/>
      <c r="U138" s="13"/>
      <c r="V138" s="13"/>
      <c r="W138" s="13"/>
      <c r="X138" s="13"/>
      <c r="Y138" s="13"/>
      <c r="Z138" s="13"/>
      <c r="AA138" s="13"/>
      <c r="AB138" s="13"/>
      <c r="AC138" s="13"/>
      <c r="AD138" s="13"/>
      <c r="AE138" s="13"/>
      <c r="AT138" s="274" t="s">
        <v>1417</v>
      </c>
      <c r="AU138" s="274" t="s">
        <v>80</v>
      </c>
      <c r="AV138" s="13" t="s">
        <v>80</v>
      </c>
      <c r="AW138" s="13" t="s">
        <v>33</v>
      </c>
      <c r="AX138" s="13" t="s">
        <v>78</v>
      </c>
      <c r="AY138" s="274" t="s">
        <v>202</v>
      </c>
    </row>
    <row r="139" s="2" customFormat="1" ht="33" customHeight="1">
      <c r="A139" s="37"/>
      <c r="B139" s="38"/>
      <c r="C139" s="232" t="s">
        <v>268</v>
      </c>
      <c r="D139" s="232" t="s">
        <v>259</v>
      </c>
      <c r="E139" s="233" t="s">
        <v>2040</v>
      </c>
      <c r="F139" s="234" t="s">
        <v>2041</v>
      </c>
      <c r="G139" s="235" t="s">
        <v>2042</v>
      </c>
      <c r="H139" s="236">
        <v>22</v>
      </c>
      <c r="I139" s="237"/>
      <c r="J139" s="238">
        <f>ROUND(I139*H139,2)</f>
        <v>0</v>
      </c>
      <c r="K139" s="234" t="s">
        <v>207</v>
      </c>
      <c r="L139" s="43"/>
      <c r="M139" s="239" t="s">
        <v>19</v>
      </c>
      <c r="N139" s="240" t="s">
        <v>42</v>
      </c>
      <c r="O139" s="83"/>
      <c r="P139" s="228">
        <f>O139*H139</f>
        <v>0</v>
      </c>
      <c r="Q139" s="228">
        <v>0</v>
      </c>
      <c r="R139" s="228">
        <f>Q139*H139</f>
        <v>0</v>
      </c>
      <c r="S139" s="228">
        <v>0</v>
      </c>
      <c r="T139" s="229">
        <f>S139*H139</f>
        <v>0</v>
      </c>
      <c r="U139" s="37"/>
      <c r="V139" s="37"/>
      <c r="W139" s="37"/>
      <c r="X139" s="37"/>
      <c r="Y139" s="37"/>
      <c r="Z139" s="37"/>
      <c r="AA139" s="37"/>
      <c r="AB139" s="37"/>
      <c r="AC139" s="37"/>
      <c r="AD139" s="37"/>
      <c r="AE139" s="37"/>
      <c r="AR139" s="230" t="s">
        <v>209</v>
      </c>
      <c r="AT139" s="230" t="s">
        <v>259</v>
      </c>
      <c r="AU139" s="230" t="s">
        <v>80</v>
      </c>
      <c r="AY139" s="16" t="s">
        <v>202</v>
      </c>
      <c r="BE139" s="231">
        <f>IF(N139="základní",J139,0)</f>
        <v>0</v>
      </c>
      <c r="BF139" s="231">
        <f>IF(N139="snížená",J139,0)</f>
        <v>0</v>
      </c>
      <c r="BG139" s="231">
        <f>IF(N139="zákl. přenesená",J139,0)</f>
        <v>0</v>
      </c>
      <c r="BH139" s="231">
        <f>IF(N139="sníž. přenesená",J139,0)</f>
        <v>0</v>
      </c>
      <c r="BI139" s="231">
        <f>IF(N139="nulová",J139,0)</f>
        <v>0</v>
      </c>
      <c r="BJ139" s="16" t="s">
        <v>78</v>
      </c>
      <c r="BK139" s="231">
        <f>ROUND(I139*H139,2)</f>
        <v>0</v>
      </c>
      <c r="BL139" s="16" t="s">
        <v>209</v>
      </c>
      <c r="BM139" s="230" t="s">
        <v>2463</v>
      </c>
    </row>
    <row r="140" s="2" customFormat="1">
      <c r="A140" s="37"/>
      <c r="B140" s="38"/>
      <c r="C140" s="39"/>
      <c r="D140" s="254" t="s">
        <v>1355</v>
      </c>
      <c r="E140" s="39"/>
      <c r="F140" s="255" t="s">
        <v>2044</v>
      </c>
      <c r="G140" s="39"/>
      <c r="H140" s="39"/>
      <c r="I140" s="146"/>
      <c r="J140" s="39"/>
      <c r="K140" s="39"/>
      <c r="L140" s="43"/>
      <c r="M140" s="256"/>
      <c r="N140" s="257"/>
      <c r="O140" s="83"/>
      <c r="P140" s="83"/>
      <c r="Q140" s="83"/>
      <c r="R140" s="83"/>
      <c r="S140" s="83"/>
      <c r="T140" s="84"/>
      <c r="U140" s="37"/>
      <c r="V140" s="37"/>
      <c r="W140" s="37"/>
      <c r="X140" s="37"/>
      <c r="Y140" s="37"/>
      <c r="Z140" s="37"/>
      <c r="AA140" s="37"/>
      <c r="AB140" s="37"/>
      <c r="AC140" s="37"/>
      <c r="AD140" s="37"/>
      <c r="AE140" s="37"/>
      <c r="AT140" s="16" t="s">
        <v>1355</v>
      </c>
      <c r="AU140" s="16" t="s">
        <v>80</v>
      </c>
    </row>
    <row r="141" s="13" customFormat="1">
      <c r="A141" s="13"/>
      <c r="B141" s="264"/>
      <c r="C141" s="265"/>
      <c r="D141" s="254" t="s">
        <v>1417</v>
      </c>
      <c r="E141" s="266" t="s">
        <v>19</v>
      </c>
      <c r="F141" s="267" t="s">
        <v>2464</v>
      </c>
      <c r="G141" s="265"/>
      <c r="H141" s="268">
        <v>22</v>
      </c>
      <c r="I141" s="269"/>
      <c r="J141" s="265"/>
      <c r="K141" s="265"/>
      <c r="L141" s="270"/>
      <c r="M141" s="271"/>
      <c r="N141" s="272"/>
      <c r="O141" s="272"/>
      <c r="P141" s="272"/>
      <c r="Q141" s="272"/>
      <c r="R141" s="272"/>
      <c r="S141" s="272"/>
      <c r="T141" s="273"/>
      <c r="U141" s="13"/>
      <c r="V141" s="13"/>
      <c r="W141" s="13"/>
      <c r="X141" s="13"/>
      <c r="Y141" s="13"/>
      <c r="Z141" s="13"/>
      <c r="AA141" s="13"/>
      <c r="AB141" s="13"/>
      <c r="AC141" s="13"/>
      <c r="AD141" s="13"/>
      <c r="AE141" s="13"/>
      <c r="AT141" s="274" t="s">
        <v>1417</v>
      </c>
      <c r="AU141" s="274" t="s">
        <v>80</v>
      </c>
      <c r="AV141" s="13" t="s">
        <v>80</v>
      </c>
      <c r="AW141" s="13" t="s">
        <v>33</v>
      </c>
      <c r="AX141" s="13" t="s">
        <v>78</v>
      </c>
      <c r="AY141" s="274" t="s">
        <v>202</v>
      </c>
    </row>
    <row r="142" s="2" customFormat="1" ht="33" customHeight="1">
      <c r="A142" s="37"/>
      <c r="B142" s="38"/>
      <c r="C142" s="232" t="s">
        <v>272</v>
      </c>
      <c r="D142" s="232" t="s">
        <v>259</v>
      </c>
      <c r="E142" s="233" t="s">
        <v>2046</v>
      </c>
      <c r="F142" s="234" t="s">
        <v>2047</v>
      </c>
      <c r="G142" s="235" t="s">
        <v>2019</v>
      </c>
      <c r="H142" s="236">
        <v>0.0070000000000000001</v>
      </c>
      <c r="I142" s="237"/>
      <c r="J142" s="238">
        <f>ROUND(I142*H142,2)</f>
        <v>0</v>
      </c>
      <c r="K142" s="234" t="s">
        <v>207</v>
      </c>
      <c r="L142" s="43"/>
      <c r="M142" s="239" t="s">
        <v>19</v>
      </c>
      <c r="N142" s="240" t="s">
        <v>42</v>
      </c>
      <c r="O142" s="83"/>
      <c r="P142" s="228">
        <f>O142*H142</f>
        <v>0</v>
      </c>
      <c r="Q142" s="228">
        <v>0</v>
      </c>
      <c r="R142" s="228">
        <f>Q142*H142</f>
        <v>0</v>
      </c>
      <c r="S142" s="228">
        <v>0</v>
      </c>
      <c r="T142" s="229">
        <f>S142*H142</f>
        <v>0</v>
      </c>
      <c r="U142" s="37"/>
      <c r="V142" s="37"/>
      <c r="W142" s="37"/>
      <c r="X142" s="37"/>
      <c r="Y142" s="37"/>
      <c r="Z142" s="37"/>
      <c r="AA142" s="37"/>
      <c r="AB142" s="37"/>
      <c r="AC142" s="37"/>
      <c r="AD142" s="37"/>
      <c r="AE142" s="37"/>
      <c r="AR142" s="230" t="s">
        <v>209</v>
      </c>
      <c r="AT142" s="230" t="s">
        <v>259</v>
      </c>
      <c r="AU142" s="230" t="s">
        <v>80</v>
      </c>
      <c r="AY142" s="16" t="s">
        <v>202</v>
      </c>
      <c r="BE142" s="231">
        <f>IF(N142="základní",J142,0)</f>
        <v>0</v>
      </c>
      <c r="BF142" s="231">
        <f>IF(N142="snížená",J142,0)</f>
        <v>0</v>
      </c>
      <c r="BG142" s="231">
        <f>IF(N142="zákl. přenesená",J142,0)</f>
        <v>0</v>
      </c>
      <c r="BH142" s="231">
        <f>IF(N142="sníž. přenesená",J142,0)</f>
        <v>0</v>
      </c>
      <c r="BI142" s="231">
        <f>IF(N142="nulová",J142,0)</f>
        <v>0</v>
      </c>
      <c r="BJ142" s="16" t="s">
        <v>78</v>
      </c>
      <c r="BK142" s="231">
        <f>ROUND(I142*H142,2)</f>
        <v>0</v>
      </c>
      <c r="BL142" s="16" t="s">
        <v>209</v>
      </c>
      <c r="BM142" s="230" t="s">
        <v>2465</v>
      </c>
    </row>
    <row r="143" s="2" customFormat="1">
      <c r="A143" s="37"/>
      <c r="B143" s="38"/>
      <c r="C143" s="39"/>
      <c r="D143" s="254" t="s">
        <v>1355</v>
      </c>
      <c r="E143" s="39"/>
      <c r="F143" s="255" t="s">
        <v>2049</v>
      </c>
      <c r="G143" s="39"/>
      <c r="H143" s="39"/>
      <c r="I143" s="146"/>
      <c r="J143" s="39"/>
      <c r="K143" s="39"/>
      <c r="L143" s="43"/>
      <c r="M143" s="256"/>
      <c r="N143" s="257"/>
      <c r="O143" s="83"/>
      <c r="P143" s="83"/>
      <c r="Q143" s="83"/>
      <c r="R143" s="83"/>
      <c r="S143" s="83"/>
      <c r="T143" s="84"/>
      <c r="U143" s="37"/>
      <c r="V143" s="37"/>
      <c r="W143" s="37"/>
      <c r="X143" s="37"/>
      <c r="Y143" s="37"/>
      <c r="Z143" s="37"/>
      <c r="AA143" s="37"/>
      <c r="AB143" s="37"/>
      <c r="AC143" s="37"/>
      <c r="AD143" s="37"/>
      <c r="AE143" s="37"/>
      <c r="AT143" s="16" t="s">
        <v>1355</v>
      </c>
      <c r="AU143" s="16" t="s">
        <v>80</v>
      </c>
    </row>
    <row r="144" s="2" customFormat="1">
      <c r="A144" s="37"/>
      <c r="B144" s="38"/>
      <c r="C144" s="39"/>
      <c r="D144" s="254" t="s">
        <v>341</v>
      </c>
      <c r="E144" s="39"/>
      <c r="F144" s="255" t="s">
        <v>2466</v>
      </c>
      <c r="G144" s="39"/>
      <c r="H144" s="39"/>
      <c r="I144" s="146"/>
      <c r="J144" s="39"/>
      <c r="K144" s="39"/>
      <c r="L144" s="43"/>
      <c r="M144" s="256"/>
      <c r="N144" s="257"/>
      <c r="O144" s="83"/>
      <c r="P144" s="83"/>
      <c r="Q144" s="83"/>
      <c r="R144" s="83"/>
      <c r="S144" s="83"/>
      <c r="T144" s="84"/>
      <c r="U144" s="37"/>
      <c r="V144" s="37"/>
      <c r="W144" s="37"/>
      <c r="X144" s="37"/>
      <c r="Y144" s="37"/>
      <c r="Z144" s="37"/>
      <c r="AA144" s="37"/>
      <c r="AB144" s="37"/>
      <c r="AC144" s="37"/>
      <c r="AD144" s="37"/>
      <c r="AE144" s="37"/>
      <c r="AT144" s="16" t="s">
        <v>341</v>
      </c>
      <c r="AU144" s="16" t="s">
        <v>80</v>
      </c>
    </row>
    <row r="145" s="2" customFormat="1" ht="33" customHeight="1">
      <c r="A145" s="37"/>
      <c r="B145" s="38"/>
      <c r="C145" s="232" t="s">
        <v>277</v>
      </c>
      <c r="D145" s="232" t="s">
        <v>259</v>
      </c>
      <c r="E145" s="233" t="s">
        <v>2050</v>
      </c>
      <c r="F145" s="234" t="s">
        <v>2051</v>
      </c>
      <c r="G145" s="235" t="s">
        <v>2019</v>
      </c>
      <c r="H145" s="236">
        <v>0.46800000000000003</v>
      </c>
      <c r="I145" s="237"/>
      <c r="J145" s="238">
        <f>ROUND(I145*H145,2)</f>
        <v>0</v>
      </c>
      <c r="K145" s="234" t="s">
        <v>207</v>
      </c>
      <c r="L145" s="43"/>
      <c r="M145" s="239" t="s">
        <v>19</v>
      </c>
      <c r="N145" s="240" t="s">
        <v>42</v>
      </c>
      <c r="O145" s="83"/>
      <c r="P145" s="228">
        <f>O145*H145</f>
        <v>0</v>
      </c>
      <c r="Q145" s="228">
        <v>0</v>
      </c>
      <c r="R145" s="228">
        <f>Q145*H145</f>
        <v>0</v>
      </c>
      <c r="S145" s="228">
        <v>0</v>
      </c>
      <c r="T145" s="229">
        <f>S145*H145</f>
        <v>0</v>
      </c>
      <c r="U145" s="37"/>
      <c r="V145" s="37"/>
      <c r="W145" s="37"/>
      <c r="X145" s="37"/>
      <c r="Y145" s="37"/>
      <c r="Z145" s="37"/>
      <c r="AA145" s="37"/>
      <c r="AB145" s="37"/>
      <c r="AC145" s="37"/>
      <c r="AD145" s="37"/>
      <c r="AE145" s="37"/>
      <c r="AR145" s="230" t="s">
        <v>209</v>
      </c>
      <c r="AT145" s="230" t="s">
        <v>259</v>
      </c>
      <c r="AU145" s="230" t="s">
        <v>80</v>
      </c>
      <c r="AY145" s="16" t="s">
        <v>202</v>
      </c>
      <c r="BE145" s="231">
        <f>IF(N145="základní",J145,0)</f>
        <v>0</v>
      </c>
      <c r="BF145" s="231">
        <f>IF(N145="snížená",J145,0)</f>
        <v>0</v>
      </c>
      <c r="BG145" s="231">
        <f>IF(N145="zákl. přenesená",J145,0)</f>
        <v>0</v>
      </c>
      <c r="BH145" s="231">
        <f>IF(N145="sníž. přenesená",J145,0)</f>
        <v>0</v>
      </c>
      <c r="BI145" s="231">
        <f>IF(N145="nulová",J145,0)</f>
        <v>0</v>
      </c>
      <c r="BJ145" s="16" t="s">
        <v>78</v>
      </c>
      <c r="BK145" s="231">
        <f>ROUND(I145*H145,2)</f>
        <v>0</v>
      </c>
      <c r="BL145" s="16" t="s">
        <v>209</v>
      </c>
      <c r="BM145" s="230" t="s">
        <v>2467</v>
      </c>
    </row>
    <row r="146" s="2" customFormat="1">
      <c r="A146" s="37"/>
      <c r="B146" s="38"/>
      <c r="C146" s="39"/>
      <c r="D146" s="254" t="s">
        <v>1355</v>
      </c>
      <c r="E146" s="39"/>
      <c r="F146" s="255" t="s">
        <v>2049</v>
      </c>
      <c r="G146" s="39"/>
      <c r="H146" s="39"/>
      <c r="I146" s="146"/>
      <c r="J146" s="39"/>
      <c r="K146" s="39"/>
      <c r="L146" s="43"/>
      <c r="M146" s="256"/>
      <c r="N146" s="257"/>
      <c r="O146" s="83"/>
      <c r="P146" s="83"/>
      <c r="Q146" s="83"/>
      <c r="R146" s="83"/>
      <c r="S146" s="83"/>
      <c r="T146" s="84"/>
      <c r="U146" s="37"/>
      <c r="V146" s="37"/>
      <c r="W146" s="37"/>
      <c r="X146" s="37"/>
      <c r="Y146" s="37"/>
      <c r="Z146" s="37"/>
      <c r="AA146" s="37"/>
      <c r="AB146" s="37"/>
      <c r="AC146" s="37"/>
      <c r="AD146" s="37"/>
      <c r="AE146" s="37"/>
      <c r="AT146" s="16" t="s">
        <v>1355</v>
      </c>
      <c r="AU146" s="16" t="s">
        <v>80</v>
      </c>
    </row>
    <row r="147" s="2" customFormat="1">
      <c r="A147" s="37"/>
      <c r="B147" s="38"/>
      <c r="C147" s="39"/>
      <c r="D147" s="254" t="s">
        <v>341</v>
      </c>
      <c r="E147" s="39"/>
      <c r="F147" s="255" t="s">
        <v>2468</v>
      </c>
      <c r="G147" s="39"/>
      <c r="H147" s="39"/>
      <c r="I147" s="146"/>
      <c r="J147" s="39"/>
      <c r="K147" s="39"/>
      <c r="L147" s="43"/>
      <c r="M147" s="256"/>
      <c r="N147" s="257"/>
      <c r="O147" s="83"/>
      <c r="P147" s="83"/>
      <c r="Q147" s="83"/>
      <c r="R147" s="83"/>
      <c r="S147" s="83"/>
      <c r="T147" s="84"/>
      <c r="U147" s="37"/>
      <c r="V147" s="37"/>
      <c r="W147" s="37"/>
      <c r="X147" s="37"/>
      <c r="Y147" s="37"/>
      <c r="Z147" s="37"/>
      <c r="AA147" s="37"/>
      <c r="AB147" s="37"/>
      <c r="AC147" s="37"/>
      <c r="AD147" s="37"/>
      <c r="AE147" s="37"/>
      <c r="AT147" s="16" t="s">
        <v>341</v>
      </c>
      <c r="AU147" s="16" t="s">
        <v>80</v>
      </c>
    </row>
    <row r="148" s="2" customFormat="1" ht="33" customHeight="1">
      <c r="A148" s="37"/>
      <c r="B148" s="38"/>
      <c r="C148" s="232" t="s">
        <v>282</v>
      </c>
      <c r="D148" s="232" t="s">
        <v>259</v>
      </c>
      <c r="E148" s="233" t="s">
        <v>2017</v>
      </c>
      <c r="F148" s="234" t="s">
        <v>2018</v>
      </c>
      <c r="G148" s="235" t="s">
        <v>2019</v>
      </c>
      <c r="H148" s="236">
        <v>0.27700000000000002</v>
      </c>
      <c r="I148" s="237"/>
      <c r="J148" s="238">
        <f>ROUND(I148*H148,2)</f>
        <v>0</v>
      </c>
      <c r="K148" s="234" t="s">
        <v>207</v>
      </c>
      <c r="L148" s="43"/>
      <c r="M148" s="239" t="s">
        <v>19</v>
      </c>
      <c r="N148" s="240" t="s">
        <v>42</v>
      </c>
      <c r="O148" s="83"/>
      <c r="P148" s="228">
        <f>O148*H148</f>
        <v>0</v>
      </c>
      <c r="Q148" s="228">
        <v>0</v>
      </c>
      <c r="R148" s="228">
        <f>Q148*H148</f>
        <v>0</v>
      </c>
      <c r="S148" s="228">
        <v>0</v>
      </c>
      <c r="T148" s="229">
        <f>S148*H148</f>
        <v>0</v>
      </c>
      <c r="U148" s="37"/>
      <c r="V148" s="37"/>
      <c r="W148" s="37"/>
      <c r="X148" s="37"/>
      <c r="Y148" s="37"/>
      <c r="Z148" s="37"/>
      <c r="AA148" s="37"/>
      <c r="AB148" s="37"/>
      <c r="AC148" s="37"/>
      <c r="AD148" s="37"/>
      <c r="AE148" s="37"/>
      <c r="AR148" s="230" t="s">
        <v>209</v>
      </c>
      <c r="AT148" s="230" t="s">
        <v>259</v>
      </c>
      <c r="AU148" s="230" t="s">
        <v>80</v>
      </c>
      <c r="AY148" s="16" t="s">
        <v>202</v>
      </c>
      <c r="BE148" s="231">
        <f>IF(N148="základní",J148,0)</f>
        <v>0</v>
      </c>
      <c r="BF148" s="231">
        <f>IF(N148="snížená",J148,0)</f>
        <v>0</v>
      </c>
      <c r="BG148" s="231">
        <f>IF(N148="zákl. přenesená",J148,0)</f>
        <v>0</v>
      </c>
      <c r="BH148" s="231">
        <f>IF(N148="sníž. přenesená",J148,0)</f>
        <v>0</v>
      </c>
      <c r="BI148" s="231">
        <f>IF(N148="nulová",J148,0)</f>
        <v>0</v>
      </c>
      <c r="BJ148" s="16" t="s">
        <v>78</v>
      </c>
      <c r="BK148" s="231">
        <f>ROUND(I148*H148,2)</f>
        <v>0</v>
      </c>
      <c r="BL148" s="16" t="s">
        <v>209</v>
      </c>
      <c r="BM148" s="230" t="s">
        <v>2469</v>
      </c>
    </row>
    <row r="149" s="2" customFormat="1">
      <c r="A149" s="37"/>
      <c r="B149" s="38"/>
      <c r="C149" s="39"/>
      <c r="D149" s="254" t="s">
        <v>1355</v>
      </c>
      <c r="E149" s="39"/>
      <c r="F149" s="255" t="s">
        <v>2021</v>
      </c>
      <c r="G149" s="39"/>
      <c r="H149" s="39"/>
      <c r="I149" s="146"/>
      <c r="J149" s="39"/>
      <c r="K149" s="39"/>
      <c r="L149" s="43"/>
      <c r="M149" s="256"/>
      <c r="N149" s="257"/>
      <c r="O149" s="83"/>
      <c r="P149" s="83"/>
      <c r="Q149" s="83"/>
      <c r="R149" s="83"/>
      <c r="S149" s="83"/>
      <c r="T149" s="84"/>
      <c r="U149" s="37"/>
      <c r="V149" s="37"/>
      <c r="W149" s="37"/>
      <c r="X149" s="37"/>
      <c r="Y149" s="37"/>
      <c r="Z149" s="37"/>
      <c r="AA149" s="37"/>
      <c r="AB149" s="37"/>
      <c r="AC149" s="37"/>
      <c r="AD149" s="37"/>
      <c r="AE149" s="37"/>
      <c r="AT149" s="16" t="s">
        <v>1355</v>
      </c>
      <c r="AU149" s="16" t="s">
        <v>80</v>
      </c>
    </row>
    <row r="150" s="2" customFormat="1">
      <c r="A150" s="37"/>
      <c r="B150" s="38"/>
      <c r="C150" s="39"/>
      <c r="D150" s="254" t="s">
        <v>341</v>
      </c>
      <c r="E150" s="39"/>
      <c r="F150" s="255" t="s">
        <v>2470</v>
      </c>
      <c r="G150" s="39"/>
      <c r="H150" s="39"/>
      <c r="I150" s="146"/>
      <c r="J150" s="39"/>
      <c r="K150" s="39"/>
      <c r="L150" s="43"/>
      <c r="M150" s="256"/>
      <c r="N150" s="257"/>
      <c r="O150" s="83"/>
      <c r="P150" s="83"/>
      <c r="Q150" s="83"/>
      <c r="R150" s="83"/>
      <c r="S150" s="83"/>
      <c r="T150" s="84"/>
      <c r="U150" s="37"/>
      <c r="V150" s="37"/>
      <c r="W150" s="37"/>
      <c r="X150" s="37"/>
      <c r="Y150" s="37"/>
      <c r="Z150" s="37"/>
      <c r="AA150" s="37"/>
      <c r="AB150" s="37"/>
      <c r="AC150" s="37"/>
      <c r="AD150" s="37"/>
      <c r="AE150" s="37"/>
      <c r="AT150" s="16" t="s">
        <v>341</v>
      </c>
      <c r="AU150" s="16" t="s">
        <v>80</v>
      </c>
    </row>
    <row r="151" s="2" customFormat="1" ht="33" customHeight="1">
      <c r="A151" s="37"/>
      <c r="B151" s="38"/>
      <c r="C151" s="232" t="s">
        <v>7</v>
      </c>
      <c r="D151" s="232" t="s">
        <v>259</v>
      </c>
      <c r="E151" s="233" t="s">
        <v>2023</v>
      </c>
      <c r="F151" s="234" t="s">
        <v>2024</v>
      </c>
      <c r="G151" s="235" t="s">
        <v>2019</v>
      </c>
      <c r="H151" s="236">
        <v>0.19800000000000001</v>
      </c>
      <c r="I151" s="237"/>
      <c r="J151" s="238">
        <f>ROUND(I151*H151,2)</f>
        <v>0</v>
      </c>
      <c r="K151" s="234" t="s">
        <v>207</v>
      </c>
      <c r="L151" s="43"/>
      <c r="M151" s="239" t="s">
        <v>19</v>
      </c>
      <c r="N151" s="240" t="s">
        <v>42</v>
      </c>
      <c r="O151" s="83"/>
      <c r="P151" s="228">
        <f>O151*H151</f>
        <v>0</v>
      </c>
      <c r="Q151" s="228">
        <v>0</v>
      </c>
      <c r="R151" s="228">
        <f>Q151*H151</f>
        <v>0</v>
      </c>
      <c r="S151" s="228">
        <v>0</v>
      </c>
      <c r="T151" s="229">
        <f>S151*H151</f>
        <v>0</v>
      </c>
      <c r="U151" s="37"/>
      <c r="V151" s="37"/>
      <c r="W151" s="37"/>
      <c r="X151" s="37"/>
      <c r="Y151" s="37"/>
      <c r="Z151" s="37"/>
      <c r="AA151" s="37"/>
      <c r="AB151" s="37"/>
      <c r="AC151" s="37"/>
      <c r="AD151" s="37"/>
      <c r="AE151" s="37"/>
      <c r="AR151" s="230" t="s">
        <v>209</v>
      </c>
      <c r="AT151" s="230" t="s">
        <v>259</v>
      </c>
      <c r="AU151" s="230" t="s">
        <v>80</v>
      </c>
      <c r="AY151" s="16" t="s">
        <v>202</v>
      </c>
      <c r="BE151" s="231">
        <f>IF(N151="základní",J151,0)</f>
        <v>0</v>
      </c>
      <c r="BF151" s="231">
        <f>IF(N151="snížená",J151,0)</f>
        <v>0</v>
      </c>
      <c r="BG151" s="231">
        <f>IF(N151="zákl. přenesená",J151,0)</f>
        <v>0</v>
      </c>
      <c r="BH151" s="231">
        <f>IF(N151="sníž. přenesená",J151,0)</f>
        <v>0</v>
      </c>
      <c r="BI151" s="231">
        <f>IF(N151="nulová",J151,0)</f>
        <v>0</v>
      </c>
      <c r="BJ151" s="16" t="s">
        <v>78</v>
      </c>
      <c r="BK151" s="231">
        <f>ROUND(I151*H151,2)</f>
        <v>0</v>
      </c>
      <c r="BL151" s="16" t="s">
        <v>209</v>
      </c>
      <c r="BM151" s="230" t="s">
        <v>2471</v>
      </c>
    </row>
    <row r="152" s="2" customFormat="1">
      <c r="A152" s="37"/>
      <c r="B152" s="38"/>
      <c r="C152" s="39"/>
      <c r="D152" s="254" t="s">
        <v>1355</v>
      </c>
      <c r="E152" s="39"/>
      <c r="F152" s="255" t="s">
        <v>2021</v>
      </c>
      <c r="G152" s="39"/>
      <c r="H152" s="39"/>
      <c r="I152" s="146"/>
      <c r="J152" s="39"/>
      <c r="K152" s="39"/>
      <c r="L152" s="43"/>
      <c r="M152" s="256"/>
      <c r="N152" s="257"/>
      <c r="O152" s="83"/>
      <c r="P152" s="83"/>
      <c r="Q152" s="83"/>
      <c r="R152" s="83"/>
      <c r="S152" s="83"/>
      <c r="T152" s="84"/>
      <c r="U152" s="37"/>
      <c r="V152" s="37"/>
      <c r="W152" s="37"/>
      <c r="X152" s="37"/>
      <c r="Y152" s="37"/>
      <c r="Z152" s="37"/>
      <c r="AA152" s="37"/>
      <c r="AB152" s="37"/>
      <c r="AC152" s="37"/>
      <c r="AD152" s="37"/>
      <c r="AE152" s="37"/>
      <c r="AT152" s="16" t="s">
        <v>1355</v>
      </c>
      <c r="AU152" s="16" t="s">
        <v>80</v>
      </c>
    </row>
    <row r="153" s="2" customFormat="1">
      <c r="A153" s="37"/>
      <c r="B153" s="38"/>
      <c r="C153" s="39"/>
      <c r="D153" s="254" t="s">
        <v>341</v>
      </c>
      <c r="E153" s="39"/>
      <c r="F153" s="255" t="s">
        <v>2470</v>
      </c>
      <c r="G153" s="39"/>
      <c r="H153" s="39"/>
      <c r="I153" s="146"/>
      <c r="J153" s="39"/>
      <c r="K153" s="39"/>
      <c r="L153" s="43"/>
      <c r="M153" s="256"/>
      <c r="N153" s="257"/>
      <c r="O153" s="83"/>
      <c r="P153" s="83"/>
      <c r="Q153" s="83"/>
      <c r="R153" s="83"/>
      <c r="S153" s="83"/>
      <c r="T153" s="84"/>
      <c r="U153" s="37"/>
      <c r="V153" s="37"/>
      <c r="W153" s="37"/>
      <c r="X153" s="37"/>
      <c r="Y153" s="37"/>
      <c r="Z153" s="37"/>
      <c r="AA153" s="37"/>
      <c r="AB153" s="37"/>
      <c r="AC153" s="37"/>
      <c r="AD153" s="37"/>
      <c r="AE153" s="37"/>
      <c r="AT153" s="16" t="s">
        <v>341</v>
      </c>
      <c r="AU153" s="16" t="s">
        <v>80</v>
      </c>
    </row>
    <row r="154" s="2" customFormat="1" ht="21.75" customHeight="1">
      <c r="A154" s="37"/>
      <c r="B154" s="38"/>
      <c r="C154" s="232" t="s">
        <v>289</v>
      </c>
      <c r="D154" s="232" t="s">
        <v>259</v>
      </c>
      <c r="E154" s="233" t="s">
        <v>1958</v>
      </c>
      <c r="F154" s="234" t="s">
        <v>1959</v>
      </c>
      <c r="G154" s="235" t="s">
        <v>266</v>
      </c>
      <c r="H154" s="236">
        <v>84</v>
      </c>
      <c r="I154" s="237"/>
      <c r="J154" s="238">
        <f>ROUND(I154*H154,2)</f>
        <v>0</v>
      </c>
      <c r="K154" s="234" t="s">
        <v>207</v>
      </c>
      <c r="L154" s="43"/>
      <c r="M154" s="239" t="s">
        <v>19</v>
      </c>
      <c r="N154" s="240" t="s">
        <v>42</v>
      </c>
      <c r="O154" s="83"/>
      <c r="P154" s="228">
        <f>O154*H154</f>
        <v>0</v>
      </c>
      <c r="Q154" s="228">
        <v>0</v>
      </c>
      <c r="R154" s="228">
        <f>Q154*H154</f>
        <v>0</v>
      </c>
      <c r="S154" s="228">
        <v>0</v>
      </c>
      <c r="T154" s="229">
        <f>S154*H154</f>
        <v>0</v>
      </c>
      <c r="U154" s="37"/>
      <c r="V154" s="37"/>
      <c r="W154" s="37"/>
      <c r="X154" s="37"/>
      <c r="Y154" s="37"/>
      <c r="Z154" s="37"/>
      <c r="AA154" s="37"/>
      <c r="AB154" s="37"/>
      <c r="AC154" s="37"/>
      <c r="AD154" s="37"/>
      <c r="AE154" s="37"/>
      <c r="AR154" s="230" t="s">
        <v>209</v>
      </c>
      <c r="AT154" s="230" t="s">
        <v>259</v>
      </c>
      <c r="AU154" s="230" t="s">
        <v>80</v>
      </c>
      <c r="AY154" s="16" t="s">
        <v>202</v>
      </c>
      <c r="BE154" s="231">
        <f>IF(N154="základní",J154,0)</f>
        <v>0</v>
      </c>
      <c r="BF154" s="231">
        <f>IF(N154="snížená",J154,0)</f>
        <v>0</v>
      </c>
      <c r="BG154" s="231">
        <f>IF(N154="zákl. přenesená",J154,0)</f>
        <v>0</v>
      </c>
      <c r="BH154" s="231">
        <f>IF(N154="sníž. přenesená",J154,0)</f>
        <v>0</v>
      </c>
      <c r="BI154" s="231">
        <f>IF(N154="nulová",J154,0)</f>
        <v>0</v>
      </c>
      <c r="BJ154" s="16" t="s">
        <v>78</v>
      </c>
      <c r="BK154" s="231">
        <f>ROUND(I154*H154,2)</f>
        <v>0</v>
      </c>
      <c r="BL154" s="16" t="s">
        <v>209</v>
      </c>
      <c r="BM154" s="230" t="s">
        <v>2472</v>
      </c>
    </row>
    <row r="155" s="2" customFormat="1">
      <c r="A155" s="37"/>
      <c r="B155" s="38"/>
      <c r="C155" s="39"/>
      <c r="D155" s="254" t="s">
        <v>1355</v>
      </c>
      <c r="E155" s="39"/>
      <c r="F155" s="255" t="s">
        <v>1961</v>
      </c>
      <c r="G155" s="39"/>
      <c r="H155" s="39"/>
      <c r="I155" s="146"/>
      <c r="J155" s="39"/>
      <c r="K155" s="39"/>
      <c r="L155" s="43"/>
      <c r="M155" s="256"/>
      <c r="N155" s="257"/>
      <c r="O155" s="83"/>
      <c r="P155" s="83"/>
      <c r="Q155" s="83"/>
      <c r="R155" s="83"/>
      <c r="S155" s="83"/>
      <c r="T155" s="84"/>
      <c r="U155" s="37"/>
      <c r="V155" s="37"/>
      <c r="W155" s="37"/>
      <c r="X155" s="37"/>
      <c r="Y155" s="37"/>
      <c r="Z155" s="37"/>
      <c r="AA155" s="37"/>
      <c r="AB155" s="37"/>
      <c r="AC155" s="37"/>
      <c r="AD155" s="37"/>
      <c r="AE155" s="37"/>
      <c r="AT155" s="16" t="s">
        <v>1355</v>
      </c>
      <c r="AU155" s="16" t="s">
        <v>80</v>
      </c>
    </row>
    <row r="156" s="2" customFormat="1">
      <c r="A156" s="37"/>
      <c r="B156" s="38"/>
      <c r="C156" s="39"/>
      <c r="D156" s="254" t="s">
        <v>341</v>
      </c>
      <c r="E156" s="39"/>
      <c r="F156" s="255" t="s">
        <v>2328</v>
      </c>
      <c r="G156" s="39"/>
      <c r="H156" s="39"/>
      <c r="I156" s="146"/>
      <c r="J156" s="39"/>
      <c r="K156" s="39"/>
      <c r="L156" s="43"/>
      <c r="M156" s="256"/>
      <c r="N156" s="257"/>
      <c r="O156" s="83"/>
      <c r="P156" s="83"/>
      <c r="Q156" s="83"/>
      <c r="R156" s="83"/>
      <c r="S156" s="83"/>
      <c r="T156" s="84"/>
      <c r="U156" s="37"/>
      <c r="V156" s="37"/>
      <c r="W156" s="37"/>
      <c r="X156" s="37"/>
      <c r="Y156" s="37"/>
      <c r="Z156" s="37"/>
      <c r="AA156" s="37"/>
      <c r="AB156" s="37"/>
      <c r="AC156" s="37"/>
      <c r="AD156" s="37"/>
      <c r="AE156" s="37"/>
      <c r="AT156" s="16" t="s">
        <v>341</v>
      </c>
      <c r="AU156" s="16" t="s">
        <v>80</v>
      </c>
    </row>
    <row r="157" s="2" customFormat="1" ht="55.5" customHeight="1">
      <c r="A157" s="37"/>
      <c r="B157" s="38"/>
      <c r="C157" s="232" t="s">
        <v>293</v>
      </c>
      <c r="D157" s="232" t="s">
        <v>259</v>
      </c>
      <c r="E157" s="233" t="s">
        <v>2064</v>
      </c>
      <c r="F157" s="234" t="s">
        <v>2065</v>
      </c>
      <c r="G157" s="235" t="s">
        <v>2019</v>
      </c>
      <c r="H157" s="236">
        <v>0.94999999999999996</v>
      </c>
      <c r="I157" s="237"/>
      <c r="J157" s="238">
        <f>ROUND(I157*H157,2)</f>
        <v>0</v>
      </c>
      <c r="K157" s="234" t="s">
        <v>207</v>
      </c>
      <c r="L157" s="43"/>
      <c r="M157" s="239" t="s">
        <v>19</v>
      </c>
      <c r="N157" s="240" t="s">
        <v>42</v>
      </c>
      <c r="O157" s="83"/>
      <c r="P157" s="228">
        <f>O157*H157</f>
        <v>0</v>
      </c>
      <c r="Q157" s="228">
        <v>0</v>
      </c>
      <c r="R157" s="228">
        <f>Q157*H157</f>
        <v>0</v>
      </c>
      <c r="S157" s="228">
        <v>0</v>
      </c>
      <c r="T157" s="229">
        <f>S157*H157</f>
        <v>0</v>
      </c>
      <c r="U157" s="37"/>
      <c r="V157" s="37"/>
      <c r="W157" s="37"/>
      <c r="X157" s="37"/>
      <c r="Y157" s="37"/>
      <c r="Z157" s="37"/>
      <c r="AA157" s="37"/>
      <c r="AB157" s="37"/>
      <c r="AC157" s="37"/>
      <c r="AD157" s="37"/>
      <c r="AE157" s="37"/>
      <c r="AR157" s="230" t="s">
        <v>209</v>
      </c>
      <c r="AT157" s="230" t="s">
        <v>259</v>
      </c>
      <c r="AU157" s="230" t="s">
        <v>80</v>
      </c>
      <c r="AY157" s="16" t="s">
        <v>202</v>
      </c>
      <c r="BE157" s="231">
        <f>IF(N157="základní",J157,0)</f>
        <v>0</v>
      </c>
      <c r="BF157" s="231">
        <f>IF(N157="snížená",J157,0)</f>
        <v>0</v>
      </c>
      <c r="BG157" s="231">
        <f>IF(N157="zákl. přenesená",J157,0)</f>
        <v>0</v>
      </c>
      <c r="BH157" s="231">
        <f>IF(N157="sníž. přenesená",J157,0)</f>
        <v>0</v>
      </c>
      <c r="BI157" s="231">
        <f>IF(N157="nulová",J157,0)</f>
        <v>0</v>
      </c>
      <c r="BJ157" s="16" t="s">
        <v>78</v>
      </c>
      <c r="BK157" s="231">
        <f>ROUND(I157*H157,2)</f>
        <v>0</v>
      </c>
      <c r="BL157" s="16" t="s">
        <v>209</v>
      </c>
      <c r="BM157" s="230" t="s">
        <v>2473</v>
      </c>
    </row>
    <row r="158" s="2" customFormat="1">
      <c r="A158" s="37"/>
      <c r="B158" s="38"/>
      <c r="C158" s="39"/>
      <c r="D158" s="254" t="s">
        <v>1355</v>
      </c>
      <c r="E158" s="39"/>
      <c r="F158" s="255" t="s">
        <v>2067</v>
      </c>
      <c r="G158" s="39"/>
      <c r="H158" s="39"/>
      <c r="I158" s="146"/>
      <c r="J158" s="39"/>
      <c r="K158" s="39"/>
      <c r="L158" s="43"/>
      <c r="M158" s="256"/>
      <c r="N158" s="257"/>
      <c r="O158" s="83"/>
      <c r="P158" s="83"/>
      <c r="Q158" s="83"/>
      <c r="R158" s="83"/>
      <c r="S158" s="83"/>
      <c r="T158" s="84"/>
      <c r="U158" s="37"/>
      <c r="V158" s="37"/>
      <c r="W158" s="37"/>
      <c r="X158" s="37"/>
      <c r="Y158" s="37"/>
      <c r="Z158" s="37"/>
      <c r="AA158" s="37"/>
      <c r="AB158" s="37"/>
      <c r="AC158" s="37"/>
      <c r="AD158" s="37"/>
      <c r="AE158" s="37"/>
      <c r="AT158" s="16" t="s">
        <v>1355</v>
      </c>
      <c r="AU158" s="16" t="s">
        <v>80</v>
      </c>
    </row>
    <row r="159" s="2" customFormat="1">
      <c r="A159" s="37"/>
      <c r="B159" s="38"/>
      <c r="C159" s="39"/>
      <c r="D159" s="254" t="s">
        <v>341</v>
      </c>
      <c r="E159" s="39"/>
      <c r="F159" s="255" t="s">
        <v>2474</v>
      </c>
      <c r="G159" s="39"/>
      <c r="H159" s="39"/>
      <c r="I159" s="146"/>
      <c r="J159" s="39"/>
      <c r="K159" s="39"/>
      <c r="L159" s="43"/>
      <c r="M159" s="256"/>
      <c r="N159" s="257"/>
      <c r="O159" s="83"/>
      <c r="P159" s="83"/>
      <c r="Q159" s="83"/>
      <c r="R159" s="83"/>
      <c r="S159" s="83"/>
      <c r="T159" s="84"/>
      <c r="U159" s="37"/>
      <c r="V159" s="37"/>
      <c r="W159" s="37"/>
      <c r="X159" s="37"/>
      <c r="Y159" s="37"/>
      <c r="Z159" s="37"/>
      <c r="AA159" s="37"/>
      <c r="AB159" s="37"/>
      <c r="AC159" s="37"/>
      <c r="AD159" s="37"/>
      <c r="AE159" s="37"/>
      <c r="AT159" s="16" t="s">
        <v>341</v>
      </c>
      <c r="AU159" s="16" t="s">
        <v>80</v>
      </c>
    </row>
    <row r="160" s="2" customFormat="1" ht="55.5" customHeight="1">
      <c r="A160" s="37"/>
      <c r="B160" s="38"/>
      <c r="C160" s="232" t="s">
        <v>298</v>
      </c>
      <c r="D160" s="232" t="s">
        <v>259</v>
      </c>
      <c r="E160" s="233" t="s">
        <v>2068</v>
      </c>
      <c r="F160" s="234" t="s">
        <v>2069</v>
      </c>
      <c r="G160" s="235" t="s">
        <v>206</v>
      </c>
      <c r="H160" s="236">
        <v>100</v>
      </c>
      <c r="I160" s="237"/>
      <c r="J160" s="238">
        <f>ROUND(I160*H160,2)</f>
        <v>0</v>
      </c>
      <c r="K160" s="234" t="s">
        <v>207</v>
      </c>
      <c r="L160" s="43"/>
      <c r="M160" s="239" t="s">
        <v>19</v>
      </c>
      <c r="N160" s="240" t="s">
        <v>42</v>
      </c>
      <c r="O160" s="83"/>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209</v>
      </c>
      <c r="AT160" s="230" t="s">
        <v>259</v>
      </c>
      <c r="AU160" s="230" t="s">
        <v>80</v>
      </c>
      <c r="AY160" s="16" t="s">
        <v>202</v>
      </c>
      <c r="BE160" s="231">
        <f>IF(N160="základní",J160,0)</f>
        <v>0</v>
      </c>
      <c r="BF160" s="231">
        <f>IF(N160="snížená",J160,0)</f>
        <v>0</v>
      </c>
      <c r="BG160" s="231">
        <f>IF(N160="zákl. přenesená",J160,0)</f>
        <v>0</v>
      </c>
      <c r="BH160" s="231">
        <f>IF(N160="sníž. přenesená",J160,0)</f>
        <v>0</v>
      </c>
      <c r="BI160" s="231">
        <f>IF(N160="nulová",J160,0)</f>
        <v>0</v>
      </c>
      <c r="BJ160" s="16" t="s">
        <v>78</v>
      </c>
      <c r="BK160" s="231">
        <f>ROUND(I160*H160,2)</f>
        <v>0</v>
      </c>
      <c r="BL160" s="16" t="s">
        <v>209</v>
      </c>
      <c r="BM160" s="230" t="s">
        <v>2475</v>
      </c>
    </row>
    <row r="161" s="2" customFormat="1">
      <c r="A161" s="37"/>
      <c r="B161" s="38"/>
      <c r="C161" s="39"/>
      <c r="D161" s="254" t="s">
        <v>1355</v>
      </c>
      <c r="E161" s="39"/>
      <c r="F161" s="255" t="s">
        <v>2067</v>
      </c>
      <c r="G161" s="39"/>
      <c r="H161" s="39"/>
      <c r="I161" s="146"/>
      <c r="J161" s="39"/>
      <c r="K161" s="39"/>
      <c r="L161" s="43"/>
      <c r="M161" s="256"/>
      <c r="N161" s="257"/>
      <c r="O161" s="83"/>
      <c r="P161" s="83"/>
      <c r="Q161" s="83"/>
      <c r="R161" s="83"/>
      <c r="S161" s="83"/>
      <c r="T161" s="84"/>
      <c r="U161" s="37"/>
      <c r="V161" s="37"/>
      <c r="W161" s="37"/>
      <c r="X161" s="37"/>
      <c r="Y161" s="37"/>
      <c r="Z161" s="37"/>
      <c r="AA161" s="37"/>
      <c r="AB161" s="37"/>
      <c r="AC161" s="37"/>
      <c r="AD161" s="37"/>
      <c r="AE161" s="37"/>
      <c r="AT161" s="16" t="s">
        <v>1355</v>
      </c>
      <c r="AU161" s="16" t="s">
        <v>80</v>
      </c>
    </row>
    <row r="162" s="2" customFormat="1">
      <c r="A162" s="37"/>
      <c r="B162" s="38"/>
      <c r="C162" s="39"/>
      <c r="D162" s="254" t="s">
        <v>341</v>
      </c>
      <c r="E162" s="39"/>
      <c r="F162" s="255" t="s">
        <v>2476</v>
      </c>
      <c r="G162" s="39"/>
      <c r="H162" s="39"/>
      <c r="I162" s="146"/>
      <c r="J162" s="39"/>
      <c r="K162" s="39"/>
      <c r="L162" s="43"/>
      <c r="M162" s="256"/>
      <c r="N162" s="257"/>
      <c r="O162" s="83"/>
      <c r="P162" s="83"/>
      <c r="Q162" s="83"/>
      <c r="R162" s="83"/>
      <c r="S162" s="83"/>
      <c r="T162" s="84"/>
      <c r="U162" s="37"/>
      <c r="V162" s="37"/>
      <c r="W162" s="37"/>
      <c r="X162" s="37"/>
      <c r="Y162" s="37"/>
      <c r="Z162" s="37"/>
      <c r="AA162" s="37"/>
      <c r="AB162" s="37"/>
      <c r="AC162" s="37"/>
      <c r="AD162" s="37"/>
      <c r="AE162" s="37"/>
      <c r="AT162" s="16" t="s">
        <v>341</v>
      </c>
      <c r="AU162" s="16" t="s">
        <v>80</v>
      </c>
    </row>
    <row r="163" s="2" customFormat="1" ht="44.25" customHeight="1">
      <c r="A163" s="37"/>
      <c r="B163" s="38"/>
      <c r="C163" s="232" t="s">
        <v>391</v>
      </c>
      <c r="D163" s="232" t="s">
        <v>259</v>
      </c>
      <c r="E163" s="233" t="s">
        <v>1972</v>
      </c>
      <c r="F163" s="234" t="s">
        <v>1973</v>
      </c>
      <c r="G163" s="235" t="s">
        <v>1974</v>
      </c>
      <c r="H163" s="236">
        <v>42</v>
      </c>
      <c r="I163" s="237"/>
      <c r="J163" s="238">
        <f>ROUND(I163*H163,2)</f>
        <v>0</v>
      </c>
      <c r="K163" s="234" t="s">
        <v>207</v>
      </c>
      <c r="L163" s="43"/>
      <c r="M163" s="239" t="s">
        <v>19</v>
      </c>
      <c r="N163" s="240" t="s">
        <v>42</v>
      </c>
      <c r="O163" s="83"/>
      <c r="P163" s="228">
        <f>O163*H163</f>
        <v>0</v>
      </c>
      <c r="Q163" s="228">
        <v>0</v>
      </c>
      <c r="R163" s="228">
        <f>Q163*H163</f>
        <v>0</v>
      </c>
      <c r="S163" s="228">
        <v>0</v>
      </c>
      <c r="T163" s="229">
        <f>S163*H163</f>
        <v>0</v>
      </c>
      <c r="U163" s="37"/>
      <c r="V163" s="37"/>
      <c r="W163" s="37"/>
      <c r="X163" s="37"/>
      <c r="Y163" s="37"/>
      <c r="Z163" s="37"/>
      <c r="AA163" s="37"/>
      <c r="AB163" s="37"/>
      <c r="AC163" s="37"/>
      <c r="AD163" s="37"/>
      <c r="AE163" s="37"/>
      <c r="AR163" s="230" t="s">
        <v>209</v>
      </c>
      <c r="AT163" s="230" t="s">
        <v>259</v>
      </c>
      <c r="AU163" s="230" t="s">
        <v>80</v>
      </c>
      <c r="AY163" s="16" t="s">
        <v>202</v>
      </c>
      <c r="BE163" s="231">
        <f>IF(N163="základní",J163,0)</f>
        <v>0</v>
      </c>
      <c r="BF163" s="231">
        <f>IF(N163="snížená",J163,0)</f>
        <v>0</v>
      </c>
      <c r="BG163" s="231">
        <f>IF(N163="zákl. přenesená",J163,0)</f>
        <v>0</v>
      </c>
      <c r="BH163" s="231">
        <f>IF(N163="sníž. přenesená",J163,0)</f>
        <v>0</v>
      </c>
      <c r="BI163" s="231">
        <f>IF(N163="nulová",J163,0)</f>
        <v>0</v>
      </c>
      <c r="BJ163" s="16" t="s">
        <v>78</v>
      </c>
      <c r="BK163" s="231">
        <f>ROUND(I163*H163,2)</f>
        <v>0</v>
      </c>
      <c r="BL163" s="16" t="s">
        <v>209</v>
      </c>
      <c r="BM163" s="230" t="s">
        <v>2477</v>
      </c>
    </row>
    <row r="164" s="2" customFormat="1">
      <c r="A164" s="37"/>
      <c r="B164" s="38"/>
      <c r="C164" s="39"/>
      <c r="D164" s="254" t="s">
        <v>1355</v>
      </c>
      <c r="E164" s="39"/>
      <c r="F164" s="255" t="s">
        <v>1976</v>
      </c>
      <c r="G164" s="39"/>
      <c r="H164" s="39"/>
      <c r="I164" s="146"/>
      <c r="J164" s="39"/>
      <c r="K164" s="39"/>
      <c r="L164" s="43"/>
      <c r="M164" s="256"/>
      <c r="N164" s="257"/>
      <c r="O164" s="83"/>
      <c r="P164" s="83"/>
      <c r="Q164" s="83"/>
      <c r="R164" s="83"/>
      <c r="S164" s="83"/>
      <c r="T164" s="84"/>
      <c r="U164" s="37"/>
      <c r="V164" s="37"/>
      <c r="W164" s="37"/>
      <c r="X164" s="37"/>
      <c r="Y164" s="37"/>
      <c r="Z164" s="37"/>
      <c r="AA164" s="37"/>
      <c r="AB164" s="37"/>
      <c r="AC164" s="37"/>
      <c r="AD164" s="37"/>
      <c r="AE164" s="37"/>
      <c r="AT164" s="16" t="s">
        <v>1355</v>
      </c>
      <c r="AU164" s="16" t="s">
        <v>80</v>
      </c>
    </row>
    <row r="165" s="2" customFormat="1" ht="44.25" customHeight="1">
      <c r="A165" s="37"/>
      <c r="B165" s="38"/>
      <c r="C165" s="232" t="s">
        <v>395</v>
      </c>
      <c r="D165" s="232" t="s">
        <v>259</v>
      </c>
      <c r="E165" s="233" t="s">
        <v>1978</v>
      </c>
      <c r="F165" s="234" t="s">
        <v>1979</v>
      </c>
      <c r="G165" s="235" t="s">
        <v>1974</v>
      </c>
      <c r="H165" s="236">
        <v>4</v>
      </c>
      <c r="I165" s="237"/>
      <c r="J165" s="238">
        <f>ROUND(I165*H165,2)</f>
        <v>0</v>
      </c>
      <c r="K165" s="234" t="s">
        <v>207</v>
      </c>
      <c r="L165" s="43"/>
      <c r="M165" s="239" t="s">
        <v>19</v>
      </c>
      <c r="N165" s="240" t="s">
        <v>42</v>
      </c>
      <c r="O165" s="83"/>
      <c r="P165" s="228">
        <f>O165*H165</f>
        <v>0</v>
      </c>
      <c r="Q165" s="228">
        <v>0</v>
      </c>
      <c r="R165" s="228">
        <f>Q165*H165</f>
        <v>0</v>
      </c>
      <c r="S165" s="228">
        <v>0</v>
      </c>
      <c r="T165" s="229">
        <f>S165*H165</f>
        <v>0</v>
      </c>
      <c r="U165" s="37"/>
      <c r="V165" s="37"/>
      <c r="W165" s="37"/>
      <c r="X165" s="37"/>
      <c r="Y165" s="37"/>
      <c r="Z165" s="37"/>
      <c r="AA165" s="37"/>
      <c r="AB165" s="37"/>
      <c r="AC165" s="37"/>
      <c r="AD165" s="37"/>
      <c r="AE165" s="37"/>
      <c r="AR165" s="230" t="s">
        <v>209</v>
      </c>
      <c r="AT165" s="230" t="s">
        <v>259</v>
      </c>
      <c r="AU165" s="230" t="s">
        <v>80</v>
      </c>
      <c r="AY165" s="16" t="s">
        <v>202</v>
      </c>
      <c r="BE165" s="231">
        <f>IF(N165="základní",J165,0)</f>
        <v>0</v>
      </c>
      <c r="BF165" s="231">
        <f>IF(N165="snížená",J165,0)</f>
        <v>0</v>
      </c>
      <c r="BG165" s="231">
        <f>IF(N165="zákl. přenesená",J165,0)</f>
        <v>0</v>
      </c>
      <c r="BH165" s="231">
        <f>IF(N165="sníž. přenesená",J165,0)</f>
        <v>0</v>
      </c>
      <c r="BI165" s="231">
        <f>IF(N165="nulová",J165,0)</f>
        <v>0</v>
      </c>
      <c r="BJ165" s="16" t="s">
        <v>78</v>
      </c>
      <c r="BK165" s="231">
        <f>ROUND(I165*H165,2)</f>
        <v>0</v>
      </c>
      <c r="BL165" s="16" t="s">
        <v>209</v>
      </c>
      <c r="BM165" s="230" t="s">
        <v>2478</v>
      </c>
    </row>
    <row r="166" s="2" customFormat="1">
      <c r="A166" s="37"/>
      <c r="B166" s="38"/>
      <c r="C166" s="39"/>
      <c r="D166" s="254" t="s">
        <v>1355</v>
      </c>
      <c r="E166" s="39"/>
      <c r="F166" s="255" t="s">
        <v>1981</v>
      </c>
      <c r="G166" s="39"/>
      <c r="H166" s="39"/>
      <c r="I166" s="146"/>
      <c r="J166" s="39"/>
      <c r="K166" s="39"/>
      <c r="L166" s="43"/>
      <c r="M166" s="256"/>
      <c r="N166" s="257"/>
      <c r="O166" s="83"/>
      <c r="P166" s="83"/>
      <c r="Q166" s="83"/>
      <c r="R166" s="83"/>
      <c r="S166" s="83"/>
      <c r="T166" s="84"/>
      <c r="U166" s="37"/>
      <c r="V166" s="37"/>
      <c r="W166" s="37"/>
      <c r="X166" s="37"/>
      <c r="Y166" s="37"/>
      <c r="Z166" s="37"/>
      <c r="AA166" s="37"/>
      <c r="AB166" s="37"/>
      <c r="AC166" s="37"/>
      <c r="AD166" s="37"/>
      <c r="AE166" s="37"/>
      <c r="AT166" s="16" t="s">
        <v>1355</v>
      </c>
      <c r="AU166" s="16" t="s">
        <v>80</v>
      </c>
    </row>
    <row r="167" s="2" customFormat="1" ht="44.25" customHeight="1">
      <c r="A167" s="37"/>
      <c r="B167" s="38"/>
      <c r="C167" s="232" t="s">
        <v>399</v>
      </c>
      <c r="D167" s="232" t="s">
        <v>259</v>
      </c>
      <c r="E167" s="233" t="s">
        <v>1982</v>
      </c>
      <c r="F167" s="234" t="s">
        <v>1983</v>
      </c>
      <c r="G167" s="235" t="s">
        <v>206</v>
      </c>
      <c r="H167" s="236">
        <v>950</v>
      </c>
      <c r="I167" s="237"/>
      <c r="J167" s="238">
        <f>ROUND(I167*H167,2)</f>
        <v>0</v>
      </c>
      <c r="K167" s="234" t="s">
        <v>207</v>
      </c>
      <c r="L167" s="43"/>
      <c r="M167" s="239" t="s">
        <v>19</v>
      </c>
      <c r="N167" s="240" t="s">
        <v>42</v>
      </c>
      <c r="O167" s="83"/>
      <c r="P167" s="228">
        <f>O167*H167</f>
        <v>0</v>
      </c>
      <c r="Q167" s="228">
        <v>0</v>
      </c>
      <c r="R167" s="228">
        <f>Q167*H167</f>
        <v>0</v>
      </c>
      <c r="S167" s="228">
        <v>0</v>
      </c>
      <c r="T167" s="229">
        <f>S167*H167</f>
        <v>0</v>
      </c>
      <c r="U167" s="37"/>
      <c r="V167" s="37"/>
      <c r="W167" s="37"/>
      <c r="X167" s="37"/>
      <c r="Y167" s="37"/>
      <c r="Z167" s="37"/>
      <c r="AA167" s="37"/>
      <c r="AB167" s="37"/>
      <c r="AC167" s="37"/>
      <c r="AD167" s="37"/>
      <c r="AE167" s="37"/>
      <c r="AR167" s="230" t="s">
        <v>209</v>
      </c>
      <c r="AT167" s="230" t="s">
        <v>259</v>
      </c>
      <c r="AU167" s="230" t="s">
        <v>80</v>
      </c>
      <c r="AY167" s="16" t="s">
        <v>202</v>
      </c>
      <c r="BE167" s="231">
        <f>IF(N167="základní",J167,0)</f>
        <v>0</v>
      </c>
      <c r="BF167" s="231">
        <f>IF(N167="snížená",J167,0)</f>
        <v>0</v>
      </c>
      <c r="BG167" s="231">
        <f>IF(N167="zákl. přenesená",J167,0)</f>
        <v>0</v>
      </c>
      <c r="BH167" s="231">
        <f>IF(N167="sníž. přenesená",J167,0)</f>
        <v>0</v>
      </c>
      <c r="BI167" s="231">
        <f>IF(N167="nulová",J167,0)</f>
        <v>0</v>
      </c>
      <c r="BJ167" s="16" t="s">
        <v>78</v>
      </c>
      <c r="BK167" s="231">
        <f>ROUND(I167*H167,2)</f>
        <v>0</v>
      </c>
      <c r="BL167" s="16" t="s">
        <v>209</v>
      </c>
      <c r="BM167" s="230" t="s">
        <v>2479</v>
      </c>
    </row>
    <row r="168" s="2" customFormat="1">
      <c r="A168" s="37"/>
      <c r="B168" s="38"/>
      <c r="C168" s="39"/>
      <c r="D168" s="254" t="s">
        <v>1355</v>
      </c>
      <c r="E168" s="39"/>
      <c r="F168" s="255" t="s">
        <v>1985</v>
      </c>
      <c r="G168" s="39"/>
      <c r="H168" s="39"/>
      <c r="I168" s="146"/>
      <c r="J168" s="39"/>
      <c r="K168" s="39"/>
      <c r="L168" s="43"/>
      <c r="M168" s="256"/>
      <c r="N168" s="257"/>
      <c r="O168" s="83"/>
      <c r="P168" s="83"/>
      <c r="Q168" s="83"/>
      <c r="R168" s="83"/>
      <c r="S168" s="83"/>
      <c r="T168" s="84"/>
      <c r="U168" s="37"/>
      <c r="V168" s="37"/>
      <c r="W168" s="37"/>
      <c r="X168" s="37"/>
      <c r="Y168" s="37"/>
      <c r="Z168" s="37"/>
      <c r="AA168" s="37"/>
      <c r="AB168" s="37"/>
      <c r="AC168" s="37"/>
      <c r="AD168" s="37"/>
      <c r="AE168" s="37"/>
      <c r="AT168" s="16" t="s">
        <v>1355</v>
      </c>
      <c r="AU168" s="16" t="s">
        <v>80</v>
      </c>
    </row>
    <row r="169" s="2" customFormat="1" ht="44.25" customHeight="1">
      <c r="A169" s="37"/>
      <c r="B169" s="38"/>
      <c r="C169" s="232" t="s">
        <v>403</v>
      </c>
      <c r="D169" s="232" t="s">
        <v>259</v>
      </c>
      <c r="E169" s="233" t="s">
        <v>1987</v>
      </c>
      <c r="F169" s="234" t="s">
        <v>1988</v>
      </c>
      <c r="G169" s="235" t="s">
        <v>206</v>
      </c>
      <c r="H169" s="236">
        <v>950</v>
      </c>
      <c r="I169" s="237"/>
      <c r="J169" s="238">
        <f>ROUND(I169*H169,2)</f>
        <v>0</v>
      </c>
      <c r="K169" s="234" t="s">
        <v>207</v>
      </c>
      <c r="L169" s="43"/>
      <c r="M169" s="239" t="s">
        <v>19</v>
      </c>
      <c r="N169" s="240" t="s">
        <v>42</v>
      </c>
      <c r="O169" s="83"/>
      <c r="P169" s="228">
        <f>O169*H169</f>
        <v>0</v>
      </c>
      <c r="Q169" s="228">
        <v>0</v>
      </c>
      <c r="R169" s="228">
        <f>Q169*H169</f>
        <v>0</v>
      </c>
      <c r="S169" s="228">
        <v>0</v>
      </c>
      <c r="T169" s="229">
        <f>S169*H169</f>
        <v>0</v>
      </c>
      <c r="U169" s="37"/>
      <c r="V169" s="37"/>
      <c r="W169" s="37"/>
      <c r="X169" s="37"/>
      <c r="Y169" s="37"/>
      <c r="Z169" s="37"/>
      <c r="AA169" s="37"/>
      <c r="AB169" s="37"/>
      <c r="AC169" s="37"/>
      <c r="AD169" s="37"/>
      <c r="AE169" s="37"/>
      <c r="AR169" s="230" t="s">
        <v>209</v>
      </c>
      <c r="AT169" s="230" t="s">
        <v>259</v>
      </c>
      <c r="AU169" s="230" t="s">
        <v>80</v>
      </c>
      <c r="AY169" s="16" t="s">
        <v>202</v>
      </c>
      <c r="BE169" s="231">
        <f>IF(N169="základní",J169,0)</f>
        <v>0</v>
      </c>
      <c r="BF169" s="231">
        <f>IF(N169="snížená",J169,0)</f>
        <v>0</v>
      </c>
      <c r="BG169" s="231">
        <f>IF(N169="zákl. přenesená",J169,0)</f>
        <v>0</v>
      </c>
      <c r="BH169" s="231">
        <f>IF(N169="sníž. přenesená",J169,0)</f>
        <v>0</v>
      </c>
      <c r="BI169" s="231">
        <f>IF(N169="nulová",J169,0)</f>
        <v>0</v>
      </c>
      <c r="BJ169" s="16" t="s">
        <v>78</v>
      </c>
      <c r="BK169" s="231">
        <f>ROUND(I169*H169,2)</f>
        <v>0</v>
      </c>
      <c r="BL169" s="16" t="s">
        <v>209</v>
      </c>
      <c r="BM169" s="230" t="s">
        <v>2480</v>
      </c>
    </row>
    <row r="170" s="2" customFormat="1">
      <c r="A170" s="37"/>
      <c r="B170" s="38"/>
      <c r="C170" s="39"/>
      <c r="D170" s="254" t="s">
        <v>1355</v>
      </c>
      <c r="E170" s="39"/>
      <c r="F170" s="255" t="s">
        <v>1985</v>
      </c>
      <c r="G170" s="39"/>
      <c r="H170" s="39"/>
      <c r="I170" s="146"/>
      <c r="J170" s="39"/>
      <c r="K170" s="39"/>
      <c r="L170" s="43"/>
      <c r="M170" s="256"/>
      <c r="N170" s="257"/>
      <c r="O170" s="83"/>
      <c r="P170" s="83"/>
      <c r="Q170" s="83"/>
      <c r="R170" s="83"/>
      <c r="S170" s="83"/>
      <c r="T170" s="84"/>
      <c r="U170" s="37"/>
      <c r="V170" s="37"/>
      <c r="W170" s="37"/>
      <c r="X170" s="37"/>
      <c r="Y170" s="37"/>
      <c r="Z170" s="37"/>
      <c r="AA170" s="37"/>
      <c r="AB170" s="37"/>
      <c r="AC170" s="37"/>
      <c r="AD170" s="37"/>
      <c r="AE170" s="37"/>
      <c r="AT170" s="16" t="s">
        <v>1355</v>
      </c>
      <c r="AU170" s="16" t="s">
        <v>80</v>
      </c>
    </row>
    <row r="171" s="2" customFormat="1" ht="33" customHeight="1">
      <c r="A171" s="37"/>
      <c r="B171" s="38"/>
      <c r="C171" s="232" t="s">
        <v>407</v>
      </c>
      <c r="D171" s="232" t="s">
        <v>259</v>
      </c>
      <c r="E171" s="233" t="s">
        <v>2481</v>
      </c>
      <c r="F171" s="234" t="s">
        <v>2482</v>
      </c>
      <c r="G171" s="235" t="s">
        <v>206</v>
      </c>
      <c r="H171" s="236">
        <v>200</v>
      </c>
      <c r="I171" s="237"/>
      <c r="J171" s="238">
        <f>ROUND(I171*H171,2)</f>
        <v>0</v>
      </c>
      <c r="K171" s="234" t="s">
        <v>207</v>
      </c>
      <c r="L171" s="43"/>
      <c r="M171" s="239" t="s">
        <v>19</v>
      </c>
      <c r="N171" s="240" t="s">
        <v>42</v>
      </c>
      <c r="O171" s="83"/>
      <c r="P171" s="228">
        <f>O171*H171</f>
        <v>0</v>
      </c>
      <c r="Q171" s="228">
        <v>0</v>
      </c>
      <c r="R171" s="228">
        <f>Q171*H171</f>
        <v>0</v>
      </c>
      <c r="S171" s="228">
        <v>0</v>
      </c>
      <c r="T171" s="229">
        <f>S171*H171</f>
        <v>0</v>
      </c>
      <c r="U171" s="37"/>
      <c r="V171" s="37"/>
      <c r="W171" s="37"/>
      <c r="X171" s="37"/>
      <c r="Y171" s="37"/>
      <c r="Z171" s="37"/>
      <c r="AA171" s="37"/>
      <c r="AB171" s="37"/>
      <c r="AC171" s="37"/>
      <c r="AD171" s="37"/>
      <c r="AE171" s="37"/>
      <c r="AR171" s="230" t="s">
        <v>209</v>
      </c>
      <c r="AT171" s="230" t="s">
        <v>259</v>
      </c>
      <c r="AU171" s="230" t="s">
        <v>80</v>
      </c>
      <c r="AY171" s="16" t="s">
        <v>202</v>
      </c>
      <c r="BE171" s="231">
        <f>IF(N171="základní",J171,0)</f>
        <v>0</v>
      </c>
      <c r="BF171" s="231">
        <f>IF(N171="snížená",J171,0)</f>
        <v>0</v>
      </c>
      <c r="BG171" s="231">
        <f>IF(N171="zákl. přenesená",J171,0)</f>
        <v>0</v>
      </c>
      <c r="BH171" s="231">
        <f>IF(N171="sníž. přenesená",J171,0)</f>
        <v>0</v>
      </c>
      <c r="BI171" s="231">
        <f>IF(N171="nulová",J171,0)</f>
        <v>0</v>
      </c>
      <c r="BJ171" s="16" t="s">
        <v>78</v>
      </c>
      <c r="BK171" s="231">
        <f>ROUND(I171*H171,2)</f>
        <v>0</v>
      </c>
      <c r="BL171" s="16" t="s">
        <v>209</v>
      </c>
      <c r="BM171" s="230" t="s">
        <v>2483</v>
      </c>
    </row>
    <row r="172" s="2" customFormat="1">
      <c r="A172" s="37"/>
      <c r="B172" s="38"/>
      <c r="C172" s="39"/>
      <c r="D172" s="254" t="s">
        <v>1355</v>
      </c>
      <c r="E172" s="39"/>
      <c r="F172" s="255" t="s">
        <v>2484</v>
      </c>
      <c r="G172" s="39"/>
      <c r="H172" s="39"/>
      <c r="I172" s="146"/>
      <c r="J172" s="39"/>
      <c r="K172" s="39"/>
      <c r="L172" s="43"/>
      <c r="M172" s="256"/>
      <c r="N172" s="257"/>
      <c r="O172" s="83"/>
      <c r="P172" s="83"/>
      <c r="Q172" s="83"/>
      <c r="R172" s="83"/>
      <c r="S172" s="83"/>
      <c r="T172" s="84"/>
      <c r="U172" s="37"/>
      <c r="V172" s="37"/>
      <c r="W172" s="37"/>
      <c r="X172" s="37"/>
      <c r="Y172" s="37"/>
      <c r="Z172" s="37"/>
      <c r="AA172" s="37"/>
      <c r="AB172" s="37"/>
      <c r="AC172" s="37"/>
      <c r="AD172" s="37"/>
      <c r="AE172" s="37"/>
      <c r="AT172" s="16" t="s">
        <v>1355</v>
      </c>
      <c r="AU172" s="16" t="s">
        <v>80</v>
      </c>
    </row>
    <row r="173" s="2" customFormat="1" ht="33" customHeight="1">
      <c r="A173" s="37"/>
      <c r="B173" s="38"/>
      <c r="C173" s="232" t="s">
        <v>411</v>
      </c>
      <c r="D173" s="232" t="s">
        <v>259</v>
      </c>
      <c r="E173" s="233" t="s">
        <v>2485</v>
      </c>
      <c r="F173" s="234" t="s">
        <v>2486</v>
      </c>
      <c r="G173" s="235" t="s">
        <v>206</v>
      </c>
      <c r="H173" s="236">
        <v>200</v>
      </c>
      <c r="I173" s="237"/>
      <c r="J173" s="238">
        <f>ROUND(I173*H173,2)</f>
        <v>0</v>
      </c>
      <c r="K173" s="234" t="s">
        <v>207</v>
      </c>
      <c r="L173" s="43"/>
      <c r="M173" s="239" t="s">
        <v>19</v>
      </c>
      <c r="N173" s="240" t="s">
        <v>42</v>
      </c>
      <c r="O173" s="83"/>
      <c r="P173" s="228">
        <f>O173*H173</f>
        <v>0</v>
      </c>
      <c r="Q173" s="228">
        <v>0</v>
      </c>
      <c r="R173" s="228">
        <f>Q173*H173</f>
        <v>0</v>
      </c>
      <c r="S173" s="228">
        <v>0</v>
      </c>
      <c r="T173" s="229">
        <f>S173*H173</f>
        <v>0</v>
      </c>
      <c r="U173" s="37"/>
      <c r="V173" s="37"/>
      <c r="W173" s="37"/>
      <c r="X173" s="37"/>
      <c r="Y173" s="37"/>
      <c r="Z173" s="37"/>
      <c r="AA173" s="37"/>
      <c r="AB173" s="37"/>
      <c r="AC173" s="37"/>
      <c r="AD173" s="37"/>
      <c r="AE173" s="37"/>
      <c r="AR173" s="230" t="s">
        <v>209</v>
      </c>
      <c r="AT173" s="230" t="s">
        <v>259</v>
      </c>
      <c r="AU173" s="230" t="s">
        <v>80</v>
      </c>
      <c r="AY173" s="16" t="s">
        <v>202</v>
      </c>
      <c r="BE173" s="231">
        <f>IF(N173="základní",J173,0)</f>
        <v>0</v>
      </c>
      <c r="BF173" s="231">
        <f>IF(N173="snížená",J173,0)</f>
        <v>0</v>
      </c>
      <c r="BG173" s="231">
        <f>IF(N173="zákl. přenesená",J173,0)</f>
        <v>0</v>
      </c>
      <c r="BH173" s="231">
        <f>IF(N173="sníž. přenesená",J173,0)</f>
        <v>0</v>
      </c>
      <c r="BI173" s="231">
        <f>IF(N173="nulová",J173,0)</f>
        <v>0</v>
      </c>
      <c r="BJ173" s="16" t="s">
        <v>78</v>
      </c>
      <c r="BK173" s="231">
        <f>ROUND(I173*H173,2)</f>
        <v>0</v>
      </c>
      <c r="BL173" s="16" t="s">
        <v>209</v>
      </c>
      <c r="BM173" s="230" t="s">
        <v>2487</v>
      </c>
    </row>
    <row r="174" s="2" customFormat="1">
      <c r="A174" s="37"/>
      <c r="B174" s="38"/>
      <c r="C174" s="39"/>
      <c r="D174" s="254" t="s">
        <v>1355</v>
      </c>
      <c r="E174" s="39"/>
      <c r="F174" s="255" t="s">
        <v>2484</v>
      </c>
      <c r="G174" s="39"/>
      <c r="H174" s="39"/>
      <c r="I174" s="146"/>
      <c r="J174" s="39"/>
      <c r="K174" s="39"/>
      <c r="L174" s="43"/>
      <c r="M174" s="256"/>
      <c r="N174" s="257"/>
      <c r="O174" s="83"/>
      <c r="P174" s="83"/>
      <c r="Q174" s="83"/>
      <c r="R174" s="83"/>
      <c r="S174" s="83"/>
      <c r="T174" s="84"/>
      <c r="U174" s="37"/>
      <c r="V174" s="37"/>
      <c r="W174" s="37"/>
      <c r="X174" s="37"/>
      <c r="Y174" s="37"/>
      <c r="Z174" s="37"/>
      <c r="AA174" s="37"/>
      <c r="AB174" s="37"/>
      <c r="AC174" s="37"/>
      <c r="AD174" s="37"/>
      <c r="AE174" s="37"/>
      <c r="AT174" s="16" t="s">
        <v>1355</v>
      </c>
      <c r="AU174" s="16" t="s">
        <v>80</v>
      </c>
    </row>
    <row r="175" s="2" customFormat="1" ht="33" customHeight="1">
      <c r="A175" s="37"/>
      <c r="B175" s="38"/>
      <c r="C175" s="232" t="s">
        <v>415</v>
      </c>
      <c r="D175" s="232" t="s">
        <v>259</v>
      </c>
      <c r="E175" s="233" t="s">
        <v>2004</v>
      </c>
      <c r="F175" s="234" t="s">
        <v>2005</v>
      </c>
      <c r="G175" s="235" t="s">
        <v>333</v>
      </c>
      <c r="H175" s="236">
        <v>190.892</v>
      </c>
      <c r="I175" s="237"/>
      <c r="J175" s="238">
        <f>ROUND(I175*H175,2)</f>
        <v>0</v>
      </c>
      <c r="K175" s="234" t="s">
        <v>207</v>
      </c>
      <c r="L175" s="43"/>
      <c r="M175" s="239" t="s">
        <v>19</v>
      </c>
      <c r="N175" s="240" t="s">
        <v>42</v>
      </c>
      <c r="O175" s="83"/>
      <c r="P175" s="228">
        <f>O175*H175</f>
        <v>0</v>
      </c>
      <c r="Q175" s="228">
        <v>0</v>
      </c>
      <c r="R175" s="228">
        <f>Q175*H175</f>
        <v>0</v>
      </c>
      <c r="S175" s="228">
        <v>0</v>
      </c>
      <c r="T175" s="229">
        <f>S175*H175</f>
        <v>0</v>
      </c>
      <c r="U175" s="37"/>
      <c r="V175" s="37"/>
      <c r="W175" s="37"/>
      <c r="X175" s="37"/>
      <c r="Y175" s="37"/>
      <c r="Z175" s="37"/>
      <c r="AA175" s="37"/>
      <c r="AB175" s="37"/>
      <c r="AC175" s="37"/>
      <c r="AD175" s="37"/>
      <c r="AE175" s="37"/>
      <c r="AR175" s="230" t="s">
        <v>209</v>
      </c>
      <c r="AT175" s="230" t="s">
        <v>259</v>
      </c>
      <c r="AU175" s="230" t="s">
        <v>80</v>
      </c>
      <c r="AY175" s="16" t="s">
        <v>202</v>
      </c>
      <c r="BE175" s="231">
        <f>IF(N175="základní",J175,0)</f>
        <v>0</v>
      </c>
      <c r="BF175" s="231">
        <f>IF(N175="snížená",J175,0)</f>
        <v>0</v>
      </c>
      <c r="BG175" s="231">
        <f>IF(N175="zákl. přenesená",J175,0)</f>
        <v>0</v>
      </c>
      <c r="BH175" s="231">
        <f>IF(N175="sníž. přenesená",J175,0)</f>
        <v>0</v>
      </c>
      <c r="BI175" s="231">
        <f>IF(N175="nulová",J175,0)</f>
        <v>0</v>
      </c>
      <c r="BJ175" s="16" t="s">
        <v>78</v>
      </c>
      <c r="BK175" s="231">
        <f>ROUND(I175*H175,2)</f>
        <v>0</v>
      </c>
      <c r="BL175" s="16" t="s">
        <v>209</v>
      </c>
      <c r="BM175" s="230" t="s">
        <v>2488</v>
      </c>
    </row>
    <row r="176" s="2" customFormat="1">
      <c r="A176" s="37"/>
      <c r="B176" s="38"/>
      <c r="C176" s="39"/>
      <c r="D176" s="254" t="s">
        <v>1355</v>
      </c>
      <c r="E176" s="39"/>
      <c r="F176" s="255" t="s">
        <v>2007</v>
      </c>
      <c r="G176" s="39"/>
      <c r="H176" s="39"/>
      <c r="I176" s="146"/>
      <c r="J176" s="39"/>
      <c r="K176" s="39"/>
      <c r="L176" s="43"/>
      <c r="M176" s="256"/>
      <c r="N176" s="257"/>
      <c r="O176" s="83"/>
      <c r="P176" s="83"/>
      <c r="Q176" s="83"/>
      <c r="R176" s="83"/>
      <c r="S176" s="83"/>
      <c r="T176" s="84"/>
      <c r="U176" s="37"/>
      <c r="V176" s="37"/>
      <c r="W176" s="37"/>
      <c r="X176" s="37"/>
      <c r="Y176" s="37"/>
      <c r="Z176" s="37"/>
      <c r="AA176" s="37"/>
      <c r="AB176" s="37"/>
      <c r="AC176" s="37"/>
      <c r="AD176" s="37"/>
      <c r="AE176" s="37"/>
      <c r="AT176" s="16" t="s">
        <v>1355</v>
      </c>
      <c r="AU176" s="16" t="s">
        <v>80</v>
      </c>
    </row>
    <row r="177" s="2" customFormat="1">
      <c r="A177" s="37"/>
      <c r="B177" s="38"/>
      <c r="C177" s="39"/>
      <c r="D177" s="254" t="s">
        <v>341</v>
      </c>
      <c r="E177" s="39"/>
      <c r="F177" s="255" t="s">
        <v>2470</v>
      </c>
      <c r="G177" s="39"/>
      <c r="H177" s="39"/>
      <c r="I177" s="146"/>
      <c r="J177" s="39"/>
      <c r="K177" s="39"/>
      <c r="L177" s="43"/>
      <c r="M177" s="256"/>
      <c r="N177" s="257"/>
      <c r="O177" s="83"/>
      <c r="P177" s="83"/>
      <c r="Q177" s="83"/>
      <c r="R177" s="83"/>
      <c r="S177" s="83"/>
      <c r="T177" s="84"/>
      <c r="U177" s="37"/>
      <c r="V177" s="37"/>
      <c r="W177" s="37"/>
      <c r="X177" s="37"/>
      <c r="Y177" s="37"/>
      <c r="Z177" s="37"/>
      <c r="AA177" s="37"/>
      <c r="AB177" s="37"/>
      <c r="AC177" s="37"/>
      <c r="AD177" s="37"/>
      <c r="AE177" s="37"/>
      <c r="AT177" s="16" t="s">
        <v>341</v>
      </c>
      <c r="AU177" s="16" t="s">
        <v>80</v>
      </c>
    </row>
    <row r="178" s="13" customFormat="1">
      <c r="A178" s="13"/>
      <c r="B178" s="264"/>
      <c r="C178" s="265"/>
      <c r="D178" s="254" t="s">
        <v>1417</v>
      </c>
      <c r="E178" s="266" t="s">
        <v>19</v>
      </c>
      <c r="F178" s="267" t="s">
        <v>2489</v>
      </c>
      <c r="G178" s="265"/>
      <c r="H178" s="268">
        <v>190.892</v>
      </c>
      <c r="I178" s="269"/>
      <c r="J178" s="265"/>
      <c r="K178" s="265"/>
      <c r="L178" s="270"/>
      <c r="M178" s="271"/>
      <c r="N178" s="272"/>
      <c r="O178" s="272"/>
      <c r="P178" s="272"/>
      <c r="Q178" s="272"/>
      <c r="R178" s="272"/>
      <c r="S178" s="272"/>
      <c r="T178" s="273"/>
      <c r="U178" s="13"/>
      <c r="V178" s="13"/>
      <c r="W178" s="13"/>
      <c r="X178" s="13"/>
      <c r="Y178" s="13"/>
      <c r="Z178" s="13"/>
      <c r="AA178" s="13"/>
      <c r="AB178" s="13"/>
      <c r="AC178" s="13"/>
      <c r="AD178" s="13"/>
      <c r="AE178" s="13"/>
      <c r="AT178" s="274" t="s">
        <v>1417</v>
      </c>
      <c r="AU178" s="274" t="s">
        <v>80</v>
      </c>
      <c r="AV178" s="13" t="s">
        <v>80</v>
      </c>
      <c r="AW178" s="13" t="s">
        <v>33</v>
      </c>
      <c r="AX178" s="13" t="s">
        <v>78</v>
      </c>
      <c r="AY178" s="274" t="s">
        <v>202</v>
      </c>
    </row>
    <row r="179" s="2" customFormat="1" ht="33" customHeight="1">
      <c r="A179" s="37"/>
      <c r="B179" s="38"/>
      <c r="C179" s="232" t="s">
        <v>419</v>
      </c>
      <c r="D179" s="232" t="s">
        <v>259</v>
      </c>
      <c r="E179" s="233" t="s">
        <v>2256</v>
      </c>
      <c r="F179" s="234" t="s">
        <v>2257</v>
      </c>
      <c r="G179" s="235" t="s">
        <v>333</v>
      </c>
      <c r="H179" s="236">
        <v>259.47199999999998</v>
      </c>
      <c r="I179" s="237"/>
      <c r="J179" s="238">
        <f>ROUND(I179*H179,2)</f>
        <v>0</v>
      </c>
      <c r="K179" s="234" t="s">
        <v>207</v>
      </c>
      <c r="L179" s="43"/>
      <c r="M179" s="239" t="s">
        <v>19</v>
      </c>
      <c r="N179" s="240" t="s">
        <v>42</v>
      </c>
      <c r="O179" s="83"/>
      <c r="P179" s="228">
        <f>O179*H179</f>
        <v>0</v>
      </c>
      <c r="Q179" s="228">
        <v>0</v>
      </c>
      <c r="R179" s="228">
        <f>Q179*H179</f>
        <v>0</v>
      </c>
      <c r="S179" s="228">
        <v>0</v>
      </c>
      <c r="T179" s="229">
        <f>S179*H179</f>
        <v>0</v>
      </c>
      <c r="U179" s="37"/>
      <c r="V179" s="37"/>
      <c r="W179" s="37"/>
      <c r="X179" s="37"/>
      <c r="Y179" s="37"/>
      <c r="Z179" s="37"/>
      <c r="AA179" s="37"/>
      <c r="AB179" s="37"/>
      <c r="AC179" s="37"/>
      <c r="AD179" s="37"/>
      <c r="AE179" s="37"/>
      <c r="AR179" s="230" t="s">
        <v>209</v>
      </c>
      <c r="AT179" s="230" t="s">
        <v>259</v>
      </c>
      <c r="AU179" s="230" t="s">
        <v>80</v>
      </c>
      <c r="AY179" s="16" t="s">
        <v>202</v>
      </c>
      <c r="BE179" s="231">
        <f>IF(N179="základní",J179,0)</f>
        <v>0</v>
      </c>
      <c r="BF179" s="231">
        <f>IF(N179="snížená",J179,0)</f>
        <v>0</v>
      </c>
      <c r="BG179" s="231">
        <f>IF(N179="zákl. přenesená",J179,0)</f>
        <v>0</v>
      </c>
      <c r="BH179" s="231">
        <f>IF(N179="sníž. přenesená",J179,0)</f>
        <v>0</v>
      </c>
      <c r="BI179" s="231">
        <f>IF(N179="nulová",J179,0)</f>
        <v>0</v>
      </c>
      <c r="BJ179" s="16" t="s">
        <v>78</v>
      </c>
      <c r="BK179" s="231">
        <f>ROUND(I179*H179,2)</f>
        <v>0</v>
      </c>
      <c r="BL179" s="16" t="s">
        <v>209</v>
      </c>
      <c r="BM179" s="230" t="s">
        <v>2490</v>
      </c>
    </row>
    <row r="180" s="2" customFormat="1">
      <c r="A180" s="37"/>
      <c r="B180" s="38"/>
      <c r="C180" s="39"/>
      <c r="D180" s="254" t="s">
        <v>1355</v>
      </c>
      <c r="E180" s="39"/>
      <c r="F180" s="255" t="s">
        <v>2075</v>
      </c>
      <c r="G180" s="39"/>
      <c r="H180" s="39"/>
      <c r="I180" s="146"/>
      <c r="J180" s="39"/>
      <c r="K180" s="39"/>
      <c r="L180" s="43"/>
      <c r="M180" s="256"/>
      <c r="N180" s="257"/>
      <c r="O180" s="83"/>
      <c r="P180" s="83"/>
      <c r="Q180" s="83"/>
      <c r="R180" s="83"/>
      <c r="S180" s="83"/>
      <c r="T180" s="84"/>
      <c r="U180" s="37"/>
      <c r="V180" s="37"/>
      <c r="W180" s="37"/>
      <c r="X180" s="37"/>
      <c r="Y180" s="37"/>
      <c r="Z180" s="37"/>
      <c r="AA180" s="37"/>
      <c r="AB180" s="37"/>
      <c r="AC180" s="37"/>
      <c r="AD180" s="37"/>
      <c r="AE180" s="37"/>
      <c r="AT180" s="16" t="s">
        <v>1355</v>
      </c>
      <c r="AU180" s="16" t="s">
        <v>80</v>
      </c>
    </row>
    <row r="181" s="2" customFormat="1">
      <c r="A181" s="37"/>
      <c r="B181" s="38"/>
      <c r="C181" s="39"/>
      <c r="D181" s="254" t="s">
        <v>341</v>
      </c>
      <c r="E181" s="39"/>
      <c r="F181" s="255" t="s">
        <v>2468</v>
      </c>
      <c r="G181" s="39"/>
      <c r="H181" s="39"/>
      <c r="I181" s="146"/>
      <c r="J181" s="39"/>
      <c r="K181" s="39"/>
      <c r="L181" s="43"/>
      <c r="M181" s="256"/>
      <c r="N181" s="257"/>
      <c r="O181" s="83"/>
      <c r="P181" s="83"/>
      <c r="Q181" s="83"/>
      <c r="R181" s="83"/>
      <c r="S181" s="83"/>
      <c r="T181" s="84"/>
      <c r="U181" s="37"/>
      <c r="V181" s="37"/>
      <c r="W181" s="37"/>
      <c r="X181" s="37"/>
      <c r="Y181" s="37"/>
      <c r="Z181" s="37"/>
      <c r="AA181" s="37"/>
      <c r="AB181" s="37"/>
      <c r="AC181" s="37"/>
      <c r="AD181" s="37"/>
      <c r="AE181" s="37"/>
      <c r="AT181" s="16" t="s">
        <v>341</v>
      </c>
      <c r="AU181" s="16" t="s">
        <v>80</v>
      </c>
    </row>
    <row r="182" s="13" customFormat="1">
      <c r="A182" s="13"/>
      <c r="B182" s="264"/>
      <c r="C182" s="265"/>
      <c r="D182" s="254" t="s">
        <v>1417</v>
      </c>
      <c r="E182" s="266" t="s">
        <v>19</v>
      </c>
      <c r="F182" s="267" t="s">
        <v>2491</v>
      </c>
      <c r="G182" s="265"/>
      <c r="H182" s="268">
        <v>259.47199999999998</v>
      </c>
      <c r="I182" s="269"/>
      <c r="J182" s="265"/>
      <c r="K182" s="265"/>
      <c r="L182" s="270"/>
      <c r="M182" s="271"/>
      <c r="N182" s="272"/>
      <c r="O182" s="272"/>
      <c r="P182" s="272"/>
      <c r="Q182" s="272"/>
      <c r="R182" s="272"/>
      <c r="S182" s="272"/>
      <c r="T182" s="273"/>
      <c r="U182" s="13"/>
      <c r="V182" s="13"/>
      <c r="W182" s="13"/>
      <c r="X182" s="13"/>
      <c r="Y182" s="13"/>
      <c r="Z182" s="13"/>
      <c r="AA182" s="13"/>
      <c r="AB182" s="13"/>
      <c r="AC182" s="13"/>
      <c r="AD182" s="13"/>
      <c r="AE182" s="13"/>
      <c r="AT182" s="274" t="s">
        <v>1417</v>
      </c>
      <c r="AU182" s="274" t="s">
        <v>80</v>
      </c>
      <c r="AV182" s="13" t="s">
        <v>80</v>
      </c>
      <c r="AW182" s="13" t="s">
        <v>33</v>
      </c>
      <c r="AX182" s="13" t="s">
        <v>78</v>
      </c>
      <c r="AY182" s="274" t="s">
        <v>202</v>
      </c>
    </row>
    <row r="183" s="11" customFormat="1" ht="25.92" customHeight="1">
      <c r="A183" s="11"/>
      <c r="B183" s="204"/>
      <c r="C183" s="205"/>
      <c r="D183" s="206" t="s">
        <v>70</v>
      </c>
      <c r="E183" s="207" t="s">
        <v>2076</v>
      </c>
      <c r="F183" s="207" t="s">
        <v>2077</v>
      </c>
      <c r="G183" s="205"/>
      <c r="H183" s="205"/>
      <c r="I183" s="208"/>
      <c r="J183" s="209">
        <f>BK183</f>
        <v>0</v>
      </c>
      <c r="K183" s="205"/>
      <c r="L183" s="210"/>
      <c r="M183" s="211"/>
      <c r="N183" s="212"/>
      <c r="O183" s="212"/>
      <c r="P183" s="213">
        <f>SUM(P184:P217)</f>
        <v>0</v>
      </c>
      <c r="Q183" s="212"/>
      <c r="R183" s="213">
        <f>SUM(R184:R217)</f>
        <v>0</v>
      </c>
      <c r="S183" s="212"/>
      <c r="T183" s="214">
        <f>SUM(T184:T217)</f>
        <v>0</v>
      </c>
      <c r="U183" s="11"/>
      <c r="V183" s="11"/>
      <c r="W183" s="11"/>
      <c r="X183" s="11"/>
      <c r="Y183" s="11"/>
      <c r="Z183" s="11"/>
      <c r="AA183" s="11"/>
      <c r="AB183" s="11"/>
      <c r="AC183" s="11"/>
      <c r="AD183" s="11"/>
      <c r="AE183" s="11"/>
      <c r="AR183" s="215" t="s">
        <v>209</v>
      </c>
      <c r="AT183" s="216" t="s">
        <v>70</v>
      </c>
      <c r="AU183" s="216" t="s">
        <v>71</v>
      </c>
      <c r="AY183" s="215" t="s">
        <v>202</v>
      </c>
      <c r="BK183" s="217">
        <f>SUM(BK184:BK217)</f>
        <v>0</v>
      </c>
    </row>
    <row r="184" s="2" customFormat="1" ht="100.5" customHeight="1">
      <c r="A184" s="37"/>
      <c r="B184" s="38"/>
      <c r="C184" s="232" t="s">
        <v>424</v>
      </c>
      <c r="D184" s="232" t="s">
        <v>259</v>
      </c>
      <c r="E184" s="233" t="s">
        <v>2081</v>
      </c>
      <c r="F184" s="234" t="s">
        <v>2082</v>
      </c>
      <c r="G184" s="235" t="s">
        <v>333</v>
      </c>
      <c r="H184" s="236">
        <v>1155</v>
      </c>
      <c r="I184" s="237"/>
      <c r="J184" s="238">
        <f>ROUND(I184*H184,2)</f>
        <v>0</v>
      </c>
      <c r="K184" s="234" t="s">
        <v>207</v>
      </c>
      <c r="L184" s="43"/>
      <c r="M184" s="239" t="s">
        <v>19</v>
      </c>
      <c r="N184" s="240" t="s">
        <v>42</v>
      </c>
      <c r="O184" s="83"/>
      <c r="P184" s="228">
        <f>O184*H184</f>
        <v>0</v>
      </c>
      <c r="Q184" s="228">
        <v>0</v>
      </c>
      <c r="R184" s="228">
        <f>Q184*H184</f>
        <v>0</v>
      </c>
      <c r="S184" s="228">
        <v>0</v>
      </c>
      <c r="T184" s="229">
        <f>S184*H184</f>
        <v>0</v>
      </c>
      <c r="U184" s="37"/>
      <c r="V184" s="37"/>
      <c r="W184" s="37"/>
      <c r="X184" s="37"/>
      <c r="Y184" s="37"/>
      <c r="Z184" s="37"/>
      <c r="AA184" s="37"/>
      <c r="AB184" s="37"/>
      <c r="AC184" s="37"/>
      <c r="AD184" s="37"/>
      <c r="AE184" s="37"/>
      <c r="AR184" s="230" t="s">
        <v>355</v>
      </c>
      <c r="AT184" s="230" t="s">
        <v>259</v>
      </c>
      <c r="AU184" s="230" t="s">
        <v>78</v>
      </c>
      <c r="AY184" s="16" t="s">
        <v>202</v>
      </c>
      <c r="BE184" s="231">
        <f>IF(N184="základní",J184,0)</f>
        <v>0</v>
      </c>
      <c r="BF184" s="231">
        <f>IF(N184="snížená",J184,0)</f>
        <v>0</v>
      </c>
      <c r="BG184" s="231">
        <f>IF(N184="zákl. přenesená",J184,0)</f>
        <v>0</v>
      </c>
      <c r="BH184" s="231">
        <f>IF(N184="sníž. přenesená",J184,0)</f>
        <v>0</v>
      </c>
      <c r="BI184" s="231">
        <f>IF(N184="nulová",J184,0)</f>
        <v>0</v>
      </c>
      <c r="BJ184" s="16" t="s">
        <v>78</v>
      </c>
      <c r="BK184" s="231">
        <f>ROUND(I184*H184,2)</f>
        <v>0</v>
      </c>
      <c r="BL184" s="16" t="s">
        <v>355</v>
      </c>
      <c r="BM184" s="230" t="s">
        <v>2492</v>
      </c>
    </row>
    <row r="185" s="2" customFormat="1">
      <c r="A185" s="37"/>
      <c r="B185" s="38"/>
      <c r="C185" s="39"/>
      <c r="D185" s="254" t="s">
        <v>1355</v>
      </c>
      <c r="E185" s="39"/>
      <c r="F185" s="255" t="s">
        <v>2084</v>
      </c>
      <c r="G185" s="39"/>
      <c r="H185" s="39"/>
      <c r="I185" s="146"/>
      <c r="J185" s="39"/>
      <c r="K185" s="39"/>
      <c r="L185" s="43"/>
      <c r="M185" s="256"/>
      <c r="N185" s="257"/>
      <c r="O185" s="83"/>
      <c r="P185" s="83"/>
      <c r="Q185" s="83"/>
      <c r="R185" s="83"/>
      <c r="S185" s="83"/>
      <c r="T185" s="84"/>
      <c r="U185" s="37"/>
      <c r="V185" s="37"/>
      <c r="W185" s="37"/>
      <c r="X185" s="37"/>
      <c r="Y185" s="37"/>
      <c r="Z185" s="37"/>
      <c r="AA185" s="37"/>
      <c r="AB185" s="37"/>
      <c r="AC185" s="37"/>
      <c r="AD185" s="37"/>
      <c r="AE185" s="37"/>
      <c r="AT185" s="16" t="s">
        <v>1355</v>
      </c>
      <c r="AU185" s="16" t="s">
        <v>78</v>
      </c>
    </row>
    <row r="186" s="2" customFormat="1">
      <c r="A186" s="37"/>
      <c r="B186" s="38"/>
      <c r="C186" s="39"/>
      <c r="D186" s="254" t="s">
        <v>341</v>
      </c>
      <c r="E186" s="39"/>
      <c r="F186" s="255" t="s">
        <v>2085</v>
      </c>
      <c r="G186" s="39"/>
      <c r="H186" s="39"/>
      <c r="I186" s="146"/>
      <c r="J186" s="39"/>
      <c r="K186" s="39"/>
      <c r="L186" s="43"/>
      <c r="M186" s="256"/>
      <c r="N186" s="257"/>
      <c r="O186" s="83"/>
      <c r="P186" s="83"/>
      <c r="Q186" s="83"/>
      <c r="R186" s="83"/>
      <c r="S186" s="83"/>
      <c r="T186" s="84"/>
      <c r="U186" s="37"/>
      <c r="V186" s="37"/>
      <c r="W186" s="37"/>
      <c r="X186" s="37"/>
      <c r="Y186" s="37"/>
      <c r="Z186" s="37"/>
      <c r="AA186" s="37"/>
      <c r="AB186" s="37"/>
      <c r="AC186" s="37"/>
      <c r="AD186" s="37"/>
      <c r="AE186" s="37"/>
      <c r="AT186" s="16" t="s">
        <v>341</v>
      </c>
      <c r="AU186" s="16" t="s">
        <v>78</v>
      </c>
    </row>
    <row r="187" s="13" customFormat="1">
      <c r="A187" s="13"/>
      <c r="B187" s="264"/>
      <c r="C187" s="265"/>
      <c r="D187" s="254" t="s">
        <v>1417</v>
      </c>
      <c r="E187" s="266" t="s">
        <v>19</v>
      </c>
      <c r="F187" s="267" t="s">
        <v>2493</v>
      </c>
      <c r="G187" s="265"/>
      <c r="H187" s="268">
        <v>1155</v>
      </c>
      <c r="I187" s="269"/>
      <c r="J187" s="265"/>
      <c r="K187" s="265"/>
      <c r="L187" s="270"/>
      <c r="M187" s="271"/>
      <c r="N187" s="272"/>
      <c r="O187" s="272"/>
      <c r="P187" s="272"/>
      <c r="Q187" s="272"/>
      <c r="R187" s="272"/>
      <c r="S187" s="272"/>
      <c r="T187" s="273"/>
      <c r="U187" s="13"/>
      <c r="V187" s="13"/>
      <c r="W187" s="13"/>
      <c r="X187" s="13"/>
      <c r="Y187" s="13"/>
      <c r="Z187" s="13"/>
      <c r="AA187" s="13"/>
      <c r="AB187" s="13"/>
      <c r="AC187" s="13"/>
      <c r="AD187" s="13"/>
      <c r="AE187" s="13"/>
      <c r="AT187" s="274" t="s">
        <v>1417</v>
      </c>
      <c r="AU187" s="274" t="s">
        <v>78</v>
      </c>
      <c r="AV187" s="13" t="s">
        <v>80</v>
      </c>
      <c r="AW187" s="13" t="s">
        <v>33</v>
      </c>
      <c r="AX187" s="13" t="s">
        <v>78</v>
      </c>
      <c r="AY187" s="274" t="s">
        <v>202</v>
      </c>
    </row>
    <row r="188" s="2" customFormat="1" ht="100.5" customHeight="1">
      <c r="A188" s="37"/>
      <c r="B188" s="38"/>
      <c r="C188" s="232" t="s">
        <v>428</v>
      </c>
      <c r="D188" s="232" t="s">
        <v>259</v>
      </c>
      <c r="E188" s="233" t="s">
        <v>2089</v>
      </c>
      <c r="F188" s="234" t="s">
        <v>2090</v>
      </c>
      <c r="G188" s="235" t="s">
        <v>333</v>
      </c>
      <c r="H188" s="236">
        <v>926.82399999999996</v>
      </c>
      <c r="I188" s="237"/>
      <c r="J188" s="238">
        <f>ROUND(I188*H188,2)</f>
        <v>0</v>
      </c>
      <c r="K188" s="234" t="s">
        <v>207</v>
      </c>
      <c r="L188" s="43"/>
      <c r="M188" s="239" t="s">
        <v>19</v>
      </c>
      <c r="N188" s="240" t="s">
        <v>42</v>
      </c>
      <c r="O188" s="83"/>
      <c r="P188" s="228">
        <f>O188*H188</f>
        <v>0</v>
      </c>
      <c r="Q188" s="228">
        <v>0</v>
      </c>
      <c r="R188" s="228">
        <f>Q188*H188</f>
        <v>0</v>
      </c>
      <c r="S188" s="228">
        <v>0</v>
      </c>
      <c r="T188" s="229">
        <f>S188*H188</f>
        <v>0</v>
      </c>
      <c r="U188" s="37"/>
      <c r="V188" s="37"/>
      <c r="W188" s="37"/>
      <c r="X188" s="37"/>
      <c r="Y188" s="37"/>
      <c r="Z188" s="37"/>
      <c r="AA188" s="37"/>
      <c r="AB188" s="37"/>
      <c r="AC188" s="37"/>
      <c r="AD188" s="37"/>
      <c r="AE188" s="37"/>
      <c r="AR188" s="230" t="s">
        <v>355</v>
      </c>
      <c r="AT188" s="230" t="s">
        <v>259</v>
      </c>
      <c r="AU188" s="230" t="s">
        <v>78</v>
      </c>
      <c r="AY188" s="16" t="s">
        <v>202</v>
      </c>
      <c r="BE188" s="231">
        <f>IF(N188="základní",J188,0)</f>
        <v>0</v>
      </c>
      <c r="BF188" s="231">
        <f>IF(N188="snížená",J188,0)</f>
        <v>0</v>
      </c>
      <c r="BG188" s="231">
        <f>IF(N188="zákl. přenesená",J188,0)</f>
        <v>0</v>
      </c>
      <c r="BH188" s="231">
        <f>IF(N188="sníž. přenesená",J188,0)</f>
        <v>0</v>
      </c>
      <c r="BI188" s="231">
        <f>IF(N188="nulová",J188,0)</f>
        <v>0</v>
      </c>
      <c r="BJ188" s="16" t="s">
        <v>78</v>
      </c>
      <c r="BK188" s="231">
        <f>ROUND(I188*H188,2)</f>
        <v>0</v>
      </c>
      <c r="BL188" s="16" t="s">
        <v>355</v>
      </c>
      <c r="BM188" s="230" t="s">
        <v>2494</v>
      </c>
    </row>
    <row r="189" s="2" customFormat="1">
      <c r="A189" s="37"/>
      <c r="B189" s="38"/>
      <c r="C189" s="39"/>
      <c r="D189" s="254" t="s">
        <v>1355</v>
      </c>
      <c r="E189" s="39"/>
      <c r="F189" s="255" t="s">
        <v>2084</v>
      </c>
      <c r="G189" s="39"/>
      <c r="H189" s="39"/>
      <c r="I189" s="146"/>
      <c r="J189" s="39"/>
      <c r="K189" s="39"/>
      <c r="L189" s="43"/>
      <c r="M189" s="256"/>
      <c r="N189" s="257"/>
      <c r="O189" s="83"/>
      <c r="P189" s="83"/>
      <c r="Q189" s="83"/>
      <c r="R189" s="83"/>
      <c r="S189" s="83"/>
      <c r="T189" s="84"/>
      <c r="U189" s="37"/>
      <c r="V189" s="37"/>
      <c r="W189" s="37"/>
      <c r="X189" s="37"/>
      <c r="Y189" s="37"/>
      <c r="Z189" s="37"/>
      <c r="AA189" s="37"/>
      <c r="AB189" s="37"/>
      <c r="AC189" s="37"/>
      <c r="AD189" s="37"/>
      <c r="AE189" s="37"/>
      <c r="AT189" s="16" t="s">
        <v>1355</v>
      </c>
      <c r="AU189" s="16" t="s">
        <v>78</v>
      </c>
    </row>
    <row r="190" s="2" customFormat="1">
      <c r="A190" s="37"/>
      <c r="B190" s="38"/>
      <c r="C190" s="39"/>
      <c r="D190" s="254" t="s">
        <v>341</v>
      </c>
      <c r="E190" s="39"/>
      <c r="F190" s="255" t="s">
        <v>2495</v>
      </c>
      <c r="G190" s="39"/>
      <c r="H190" s="39"/>
      <c r="I190" s="146"/>
      <c r="J190" s="39"/>
      <c r="K190" s="39"/>
      <c r="L190" s="43"/>
      <c r="M190" s="256"/>
      <c r="N190" s="257"/>
      <c r="O190" s="83"/>
      <c r="P190" s="83"/>
      <c r="Q190" s="83"/>
      <c r="R190" s="83"/>
      <c r="S190" s="83"/>
      <c r="T190" s="84"/>
      <c r="U190" s="37"/>
      <c r="V190" s="37"/>
      <c r="W190" s="37"/>
      <c r="X190" s="37"/>
      <c r="Y190" s="37"/>
      <c r="Z190" s="37"/>
      <c r="AA190" s="37"/>
      <c r="AB190" s="37"/>
      <c r="AC190" s="37"/>
      <c r="AD190" s="37"/>
      <c r="AE190" s="37"/>
      <c r="AT190" s="16" t="s">
        <v>341</v>
      </c>
      <c r="AU190" s="16" t="s">
        <v>78</v>
      </c>
    </row>
    <row r="191" s="13" customFormat="1">
      <c r="A191" s="13"/>
      <c r="B191" s="264"/>
      <c r="C191" s="265"/>
      <c r="D191" s="254" t="s">
        <v>1417</v>
      </c>
      <c r="E191" s="266" t="s">
        <v>19</v>
      </c>
      <c r="F191" s="267" t="s">
        <v>2496</v>
      </c>
      <c r="G191" s="265"/>
      <c r="H191" s="268">
        <v>926.82399999999996</v>
      </c>
      <c r="I191" s="269"/>
      <c r="J191" s="265"/>
      <c r="K191" s="265"/>
      <c r="L191" s="270"/>
      <c r="M191" s="271"/>
      <c r="N191" s="272"/>
      <c r="O191" s="272"/>
      <c r="P191" s="272"/>
      <c r="Q191" s="272"/>
      <c r="R191" s="272"/>
      <c r="S191" s="272"/>
      <c r="T191" s="273"/>
      <c r="U191" s="13"/>
      <c r="V191" s="13"/>
      <c r="W191" s="13"/>
      <c r="X191" s="13"/>
      <c r="Y191" s="13"/>
      <c r="Z191" s="13"/>
      <c r="AA191" s="13"/>
      <c r="AB191" s="13"/>
      <c r="AC191" s="13"/>
      <c r="AD191" s="13"/>
      <c r="AE191" s="13"/>
      <c r="AT191" s="274" t="s">
        <v>1417</v>
      </c>
      <c r="AU191" s="274" t="s">
        <v>78</v>
      </c>
      <c r="AV191" s="13" t="s">
        <v>80</v>
      </c>
      <c r="AW191" s="13" t="s">
        <v>33</v>
      </c>
      <c r="AX191" s="13" t="s">
        <v>78</v>
      </c>
      <c r="AY191" s="274" t="s">
        <v>202</v>
      </c>
    </row>
    <row r="192" s="2" customFormat="1" ht="100.5" customHeight="1">
      <c r="A192" s="37"/>
      <c r="B192" s="38"/>
      <c r="C192" s="232" t="s">
        <v>432</v>
      </c>
      <c r="D192" s="232" t="s">
        <v>259</v>
      </c>
      <c r="E192" s="233" t="s">
        <v>2094</v>
      </c>
      <c r="F192" s="234" t="s">
        <v>2095</v>
      </c>
      <c r="G192" s="235" t="s">
        <v>333</v>
      </c>
      <c r="H192" s="236">
        <v>35.784999999999997</v>
      </c>
      <c r="I192" s="237"/>
      <c r="J192" s="238">
        <f>ROUND(I192*H192,2)</f>
        <v>0</v>
      </c>
      <c r="K192" s="234" t="s">
        <v>207</v>
      </c>
      <c r="L192" s="43"/>
      <c r="M192" s="239" t="s">
        <v>19</v>
      </c>
      <c r="N192" s="240" t="s">
        <v>42</v>
      </c>
      <c r="O192" s="83"/>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355</v>
      </c>
      <c r="AT192" s="230" t="s">
        <v>259</v>
      </c>
      <c r="AU192" s="230" t="s">
        <v>78</v>
      </c>
      <c r="AY192" s="16" t="s">
        <v>202</v>
      </c>
      <c r="BE192" s="231">
        <f>IF(N192="základní",J192,0)</f>
        <v>0</v>
      </c>
      <c r="BF192" s="231">
        <f>IF(N192="snížená",J192,0)</f>
        <v>0</v>
      </c>
      <c r="BG192" s="231">
        <f>IF(N192="zákl. přenesená",J192,0)</f>
        <v>0</v>
      </c>
      <c r="BH192" s="231">
        <f>IF(N192="sníž. přenesená",J192,0)</f>
        <v>0</v>
      </c>
      <c r="BI192" s="231">
        <f>IF(N192="nulová",J192,0)</f>
        <v>0</v>
      </c>
      <c r="BJ192" s="16" t="s">
        <v>78</v>
      </c>
      <c r="BK192" s="231">
        <f>ROUND(I192*H192,2)</f>
        <v>0</v>
      </c>
      <c r="BL192" s="16" t="s">
        <v>355</v>
      </c>
      <c r="BM192" s="230" t="s">
        <v>2497</v>
      </c>
    </row>
    <row r="193" s="2" customFormat="1">
      <c r="A193" s="37"/>
      <c r="B193" s="38"/>
      <c r="C193" s="39"/>
      <c r="D193" s="254" t="s">
        <v>1355</v>
      </c>
      <c r="E193" s="39"/>
      <c r="F193" s="255" t="s">
        <v>2084</v>
      </c>
      <c r="G193" s="39"/>
      <c r="H193" s="39"/>
      <c r="I193" s="146"/>
      <c r="J193" s="39"/>
      <c r="K193" s="39"/>
      <c r="L193" s="43"/>
      <c r="M193" s="256"/>
      <c r="N193" s="257"/>
      <c r="O193" s="83"/>
      <c r="P193" s="83"/>
      <c r="Q193" s="83"/>
      <c r="R193" s="83"/>
      <c r="S193" s="83"/>
      <c r="T193" s="84"/>
      <c r="U193" s="37"/>
      <c r="V193" s="37"/>
      <c r="W193" s="37"/>
      <c r="X193" s="37"/>
      <c r="Y193" s="37"/>
      <c r="Z193" s="37"/>
      <c r="AA193" s="37"/>
      <c r="AB193" s="37"/>
      <c r="AC193" s="37"/>
      <c r="AD193" s="37"/>
      <c r="AE193" s="37"/>
      <c r="AT193" s="16" t="s">
        <v>1355</v>
      </c>
      <c r="AU193" s="16" t="s">
        <v>78</v>
      </c>
    </row>
    <row r="194" s="2" customFormat="1">
      <c r="A194" s="37"/>
      <c r="B194" s="38"/>
      <c r="C194" s="39"/>
      <c r="D194" s="254" t="s">
        <v>341</v>
      </c>
      <c r="E194" s="39"/>
      <c r="F194" s="255" t="s">
        <v>2097</v>
      </c>
      <c r="G194" s="39"/>
      <c r="H194" s="39"/>
      <c r="I194" s="146"/>
      <c r="J194" s="39"/>
      <c r="K194" s="39"/>
      <c r="L194" s="43"/>
      <c r="M194" s="256"/>
      <c r="N194" s="257"/>
      <c r="O194" s="83"/>
      <c r="P194" s="83"/>
      <c r="Q194" s="83"/>
      <c r="R194" s="83"/>
      <c r="S194" s="83"/>
      <c r="T194" s="84"/>
      <c r="U194" s="37"/>
      <c r="V194" s="37"/>
      <c r="W194" s="37"/>
      <c r="X194" s="37"/>
      <c r="Y194" s="37"/>
      <c r="Z194" s="37"/>
      <c r="AA194" s="37"/>
      <c r="AB194" s="37"/>
      <c r="AC194" s="37"/>
      <c r="AD194" s="37"/>
      <c r="AE194" s="37"/>
      <c r="AT194" s="16" t="s">
        <v>341</v>
      </c>
      <c r="AU194" s="16" t="s">
        <v>78</v>
      </c>
    </row>
    <row r="195" s="2" customFormat="1" ht="100.5" customHeight="1">
      <c r="A195" s="37"/>
      <c r="B195" s="38"/>
      <c r="C195" s="232" t="s">
        <v>436</v>
      </c>
      <c r="D195" s="232" t="s">
        <v>259</v>
      </c>
      <c r="E195" s="233" t="s">
        <v>2094</v>
      </c>
      <c r="F195" s="234" t="s">
        <v>2095</v>
      </c>
      <c r="G195" s="235" t="s">
        <v>333</v>
      </c>
      <c r="H195" s="236">
        <v>38.740000000000002</v>
      </c>
      <c r="I195" s="237"/>
      <c r="J195" s="238">
        <f>ROUND(I195*H195,2)</f>
        <v>0</v>
      </c>
      <c r="K195" s="234" t="s">
        <v>207</v>
      </c>
      <c r="L195" s="43"/>
      <c r="M195" s="239" t="s">
        <v>19</v>
      </c>
      <c r="N195" s="240" t="s">
        <v>42</v>
      </c>
      <c r="O195" s="83"/>
      <c r="P195" s="228">
        <f>O195*H195</f>
        <v>0</v>
      </c>
      <c r="Q195" s="228">
        <v>0</v>
      </c>
      <c r="R195" s="228">
        <f>Q195*H195</f>
        <v>0</v>
      </c>
      <c r="S195" s="228">
        <v>0</v>
      </c>
      <c r="T195" s="229">
        <f>S195*H195</f>
        <v>0</v>
      </c>
      <c r="U195" s="37"/>
      <c r="V195" s="37"/>
      <c r="W195" s="37"/>
      <c r="X195" s="37"/>
      <c r="Y195" s="37"/>
      <c r="Z195" s="37"/>
      <c r="AA195" s="37"/>
      <c r="AB195" s="37"/>
      <c r="AC195" s="37"/>
      <c r="AD195" s="37"/>
      <c r="AE195" s="37"/>
      <c r="AR195" s="230" t="s">
        <v>355</v>
      </c>
      <c r="AT195" s="230" t="s">
        <v>259</v>
      </c>
      <c r="AU195" s="230" t="s">
        <v>78</v>
      </c>
      <c r="AY195" s="16" t="s">
        <v>202</v>
      </c>
      <c r="BE195" s="231">
        <f>IF(N195="základní",J195,0)</f>
        <v>0</v>
      </c>
      <c r="BF195" s="231">
        <f>IF(N195="snížená",J195,0)</f>
        <v>0</v>
      </c>
      <c r="BG195" s="231">
        <f>IF(N195="zákl. přenesená",J195,0)</f>
        <v>0</v>
      </c>
      <c r="BH195" s="231">
        <f>IF(N195="sníž. přenesená",J195,0)</f>
        <v>0</v>
      </c>
      <c r="BI195" s="231">
        <f>IF(N195="nulová",J195,0)</f>
        <v>0</v>
      </c>
      <c r="BJ195" s="16" t="s">
        <v>78</v>
      </c>
      <c r="BK195" s="231">
        <f>ROUND(I195*H195,2)</f>
        <v>0</v>
      </c>
      <c r="BL195" s="16" t="s">
        <v>355</v>
      </c>
      <c r="BM195" s="230" t="s">
        <v>2498</v>
      </c>
    </row>
    <row r="196" s="2" customFormat="1">
      <c r="A196" s="37"/>
      <c r="B196" s="38"/>
      <c r="C196" s="39"/>
      <c r="D196" s="254" t="s">
        <v>1355</v>
      </c>
      <c r="E196" s="39"/>
      <c r="F196" s="255" t="s">
        <v>2084</v>
      </c>
      <c r="G196" s="39"/>
      <c r="H196" s="39"/>
      <c r="I196" s="146"/>
      <c r="J196" s="39"/>
      <c r="K196" s="39"/>
      <c r="L196" s="43"/>
      <c r="M196" s="256"/>
      <c r="N196" s="257"/>
      <c r="O196" s="83"/>
      <c r="P196" s="83"/>
      <c r="Q196" s="83"/>
      <c r="R196" s="83"/>
      <c r="S196" s="83"/>
      <c r="T196" s="84"/>
      <c r="U196" s="37"/>
      <c r="V196" s="37"/>
      <c r="W196" s="37"/>
      <c r="X196" s="37"/>
      <c r="Y196" s="37"/>
      <c r="Z196" s="37"/>
      <c r="AA196" s="37"/>
      <c r="AB196" s="37"/>
      <c r="AC196" s="37"/>
      <c r="AD196" s="37"/>
      <c r="AE196" s="37"/>
      <c r="AT196" s="16" t="s">
        <v>1355</v>
      </c>
      <c r="AU196" s="16" t="s">
        <v>78</v>
      </c>
    </row>
    <row r="197" s="2" customFormat="1">
      <c r="A197" s="37"/>
      <c r="B197" s="38"/>
      <c r="C197" s="39"/>
      <c r="D197" s="254" t="s">
        <v>341</v>
      </c>
      <c r="E197" s="39"/>
      <c r="F197" s="255" t="s">
        <v>2499</v>
      </c>
      <c r="G197" s="39"/>
      <c r="H197" s="39"/>
      <c r="I197" s="146"/>
      <c r="J197" s="39"/>
      <c r="K197" s="39"/>
      <c r="L197" s="43"/>
      <c r="M197" s="256"/>
      <c r="N197" s="257"/>
      <c r="O197" s="83"/>
      <c r="P197" s="83"/>
      <c r="Q197" s="83"/>
      <c r="R197" s="83"/>
      <c r="S197" s="83"/>
      <c r="T197" s="84"/>
      <c r="U197" s="37"/>
      <c r="V197" s="37"/>
      <c r="W197" s="37"/>
      <c r="X197" s="37"/>
      <c r="Y197" s="37"/>
      <c r="Z197" s="37"/>
      <c r="AA197" s="37"/>
      <c r="AB197" s="37"/>
      <c r="AC197" s="37"/>
      <c r="AD197" s="37"/>
      <c r="AE197" s="37"/>
      <c r="AT197" s="16" t="s">
        <v>341</v>
      </c>
      <c r="AU197" s="16" t="s">
        <v>78</v>
      </c>
    </row>
    <row r="198" s="13" customFormat="1">
      <c r="A198" s="13"/>
      <c r="B198" s="264"/>
      <c r="C198" s="265"/>
      <c r="D198" s="254" t="s">
        <v>1417</v>
      </c>
      <c r="E198" s="266" t="s">
        <v>19</v>
      </c>
      <c r="F198" s="267" t="s">
        <v>2500</v>
      </c>
      <c r="G198" s="265"/>
      <c r="H198" s="268">
        <v>38.740000000000002</v>
      </c>
      <c r="I198" s="269"/>
      <c r="J198" s="265"/>
      <c r="K198" s="265"/>
      <c r="L198" s="270"/>
      <c r="M198" s="271"/>
      <c r="N198" s="272"/>
      <c r="O198" s="272"/>
      <c r="P198" s="272"/>
      <c r="Q198" s="272"/>
      <c r="R198" s="272"/>
      <c r="S198" s="272"/>
      <c r="T198" s="273"/>
      <c r="U198" s="13"/>
      <c r="V198" s="13"/>
      <c r="W198" s="13"/>
      <c r="X198" s="13"/>
      <c r="Y198" s="13"/>
      <c r="Z198" s="13"/>
      <c r="AA198" s="13"/>
      <c r="AB198" s="13"/>
      <c r="AC198" s="13"/>
      <c r="AD198" s="13"/>
      <c r="AE198" s="13"/>
      <c r="AT198" s="274" t="s">
        <v>1417</v>
      </c>
      <c r="AU198" s="274" t="s">
        <v>78</v>
      </c>
      <c r="AV198" s="13" t="s">
        <v>80</v>
      </c>
      <c r="AW198" s="13" t="s">
        <v>33</v>
      </c>
      <c r="AX198" s="13" t="s">
        <v>78</v>
      </c>
      <c r="AY198" s="274" t="s">
        <v>202</v>
      </c>
    </row>
    <row r="199" s="2" customFormat="1" ht="100.5" customHeight="1">
      <c r="A199" s="37"/>
      <c r="B199" s="38"/>
      <c r="C199" s="232" t="s">
        <v>440</v>
      </c>
      <c r="D199" s="232" t="s">
        <v>259</v>
      </c>
      <c r="E199" s="233" t="s">
        <v>1352</v>
      </c>
      <c r="F199" s="234" t="s">
        <v>1353</v>
      </c>
      <c r="G199" s="235" t="s">
        <v>333</v>
      </c>
      <c r="H199" s="236">
        <v>1.133</v>
      </c>
      <c r="I199" s="237"/>
      <c r="J199" s="238">
        <f>ROUND(I199*H199,2)</f>
        <v>0</v>
      </c>
      <c r="K199" s="234" t="s">
        <v>207</v>
      </c>
      <c r="L199" s="43"/>
      <c r="M199" s="239" t="s">
        <v>19</v>
      </c>
      <c r="N199" s="240" t="s">
        <v>42</v>
      </c>
      <c r="O199" s="83"/>
      <c r="P199" s="228">
        <f>O199*H199</f>
        <v>0</v>
      </c>
      <c r="Q199" s="228">
        <v>0</v>
      </c>
      <c r="R199" s="228">
        <f>Q199*H199</f>
        <v>0</v>
      </c>
      <c r="S199" s="228">
        <v>0</v>
      </c>
      <c r="T199" s="229">
        <f>S199*H199</f>
        <v>0</v>
      </c>
      <c r="U199" s="37"/>
      <c r="V199" s="37"/>
      <c r="W199" s="37"/>
      <c r="X199" s="37"/>
      <c r="Y199" s="37"/>
      <c r="Z199" s="37"/>
      <c r="AA199" s="37"/>
      <c r="AB199" s="37"/>
      <c r="AC199" s="37"/>
      <c r="AD199" s="37"/>
      <c r="AE199" s="37"/>
      <c r="AR199" s="230" t="s">
        <v>355</v>
      </c>
      <c r="AT199" s="230" t="s">
        <v>259</v>
      </c>
      <c r="AU199" s="230" t="s">
        <v>78</v>
      </c>
      <c r="AY199" s="16" t="s">
        <v>202</v>
      </c>
      <c r="BE199" s="231">
        <f>IF(N199="základní",J199,0)</f>
        <v>0</v>
      </c>
      <c r="BF199" s="231">
        <f>IF(N199="snížená",J199,0)</f>
        <v>0</v>
      </c>
      <c r="BG199" s="231">
        <f>IF(N199="zákl. přenesená",J199,0)</f>
        <v>0</v>
      </c>
      <c r="BH199" s="231">
        <f>IF(N199="sníž. přenesená",J199,0)</f>
        <v>0</v>
      </c>
      <c r="BI199" s="231">
        <f>IF(N199="nulová",J199,0)</f>
        <v>0</v>
      </c>
      <c r="BJ199" s="16" t="s">
        <v>78</v>
      </c>
      <c r="BK199" s="231">
        <f>ROUND(I199*H199,2)</f>
        <v>0</v>
      </c>
      <c r="BL199" s="16" t="s">
        <v>355</v>
      </c>
      <c r="BM199" s="230" t="s">
        <v>2501</v>
      </c>
    </row>
    <row r="200" s="2" customFormat="1">
      <c r="A200" s="37"/>
      <c r="B200" s="38"/>
      <c r="C200" s="39"/>
      <c r="D200" s="254" t="s">
        <v>1355</v>
      </c>
      <c r="E200" s="39"/>
      <c r="F200" s="255" t="s">
        <v>2084</v>
      </c>
      <c r="G200" s="39"/>
      <c r="H200" s="39"/>
      <c r="I200" s="146"/>
      <c r="J200" s="39"/>
      <c r="K200" s="39"/>
      <c r="L200" s="43"/>
      <c r="M200" s="256"/>
      <c r="N200" s="257"/>
      <c r="O200" s="83"/>
      <c r="P200" s="83"/>
      <c r="Q200" s="83"/>
      <c r="R200" s="83"/>
      <c r="S200" s="83"/>
      <c r="T200" s="84"/>
      <c r="U200" s="37"/>
      <c r="V200" s="37"/>
      <c r="W200" s="37"/>
      <c r="X200" s="37"/>
      <c r="Y200" s="37"/>
      <c r="Z200" s="37"/>
      <c r="AA200" s="37"/>
      <c r="AB200" s="37"/>
      <c r="AC200" s="37"/>
      <c r="AD200" s="37"/>
      <c r="AE200" s="37"/>
      <c r="AT200" s="16" t="s">
        <v>1355</v>
      </c>
      <c r="AU200" s="16" t="s">
        <v>78</v>
      </c>
    </row>
    <row r="201" s="2" customFormat="1">
      <c r="A201" s="37"/>
      <c r="B201" s="38"/>
      <c r="C201" s="39"/>
      <c r="D201" s="254" t="s">
        <v>341</v>
      </c>
      <c r="E201" s="39"/>
      <c r="F201" s="255" t="s">
        <v>2502</v>
      </c>
      <c r="G201" s="39"/>
      <c r="H201" s="39"/>
      <c r="I201" s="146"/>
      <c r="J201" s="39"/>
      <c r="K201" s="39"/>
      <c r="L201" s="43"/>
      <c r="M201" s="256"/>
      <c r="N201" s="257"/>
      <c r="O201" s="83"/>
      <c r="P201" s="83"/>
      <c r="Q201" s="83"/>
      <c r="R201" s="83"/>
      <c r="S201" s="83"/>
      <c r="T201" s="84"/>
      <c r="U201" s="37"/>
      <c r="V201" s="37"/>
      <c r="W201" s="37"/>
      <c r="X201" s="37"/>
      <c r="Y201" s="37"/>
      <c r="Z201" s="37"/>
      <c r="AA201" s="37"/>
      <c r="AB201" s="37"/>
      <c r="AC201" s="37"/>
      <c r="AD201" s="37"/>
      <c r="AE201" s="37"/>
      <c r="AT201" s="16" t="s">
        <v>341</v>
      </c>
      <c r="AU201" s="16" t="s">
        <v>78</v>
      </c>
    </row>
    <row r="202" s="2" customFormat="1" ht="44.25" customHeight="1">
      <c r="A202" s="37"/>
      <c r="B202" s="38"/>
      <c r="C202" s="232" t="s">
        <v>444</v>
      </c>
      <c r="D202" s="232" t="s">
        <v>259</v>
      </c>
      <c r="E202" s="233" t="s">
        <v>2100</v>
      </c>
      <c r="F202" s="234" t="s">
        <v>2101</v>
      </c>
      <c r="G202" s="235" t="s">
        <v>333</v>
      </c>
      <c r="H202" s="236">
        <v>926.5</v>
      </c>
      <c r="I202" s="237"/>
      <c r="J202" s="238">
        <f>ROUND(I202*H202,2)</f>
        <v>0</v>
      </c>
      <c r="K202" s="234" t="s">
        <v>207</v>
      </c>
      <c r="L202" s="43"/>
      <c r="M202" s="239" t="s">
        <v>19</v>
      </c>
      <c r="N202" s="240" t="s">
        <v>42</v>
      </c>
      <c r="O202" s="83"/>
      <c r="P202" s="228">
        <f>O202*H202</f>
        <v>0</v>
      </c>
      <c r="Q202" s="228">
        <v>0</v>
      </c>
      <c r="R202" s="228">
        <f>Q202*H202</f>
        <v>0</v>
      </c>
      <c r="S202" s="228">
        <v>0</v>
      </c>
      <c r="T202" s="229">
        <f>S202*H202</f>
        <v>0</v>
      </c>
      <c r="U202" s="37"/>
      <c r="V202" s="37"/>
      <c r="W202" s="37"/>
      <c r="X202" s="37"/>
      <c r="Y202" s="37"/>
      <c r="Z202" s="37"/>
      <c r="AA202" s="37"/>
      <c r="AB202" s="37"/>
      <c r="AC202" s="37"/>
      <c r="AD202" s="37"/>
      <c r="AE202" s="37"/>
      <c r="AR202" s="230" t="s">
        <v>355</v>
      </c>
      <c r="AT202" s="230" t="s">
        <v>259</v>
      </c>
      <c r="AU202" s="230" t="s">
        <v>78</v>
      </c>
      <c r="AY202" s="16" t="s">
        <v>202</v>
      </c>
      <c r="BE202" s="231">
        <f>IF(N202="základní",J202,0)</f>
        <v>0</v>
      </c>
      <c r="BF202" s="231">
        <f>IF(N202="snížená",J202,0)</f>
        <v>0</v>
      </c>
      <c r="BG202" s="231">
        <f>IF(N202="zákl. přenesená",J202,0)</f>
        <v>0</v>
      </c>
      <c r="BH202" s="231">
        <f>IF(N202="sníž. přenesená",J202,0)</f>
        <v>0</v>
      </c>
      <c r="BI202" s="231">
        <f>IF(N202="nulová",J202,0)</f>
        <v>0</v>
      </c>
      <c r="BJ202" s="16" t="s">
        <v>78</v>
      </c>
      <c r="BK202" s="231">
        <f>ROUND(I202*H202,2)</f>
        <v>0</v>
      </c>
      <c r="BL202" s="16" t="s">
        <v>355</v>
      </c>
      <c r="BM202" s="230" t="s">
        <v>2503</v>
      </c>
    </row>
    <row r="203" s="2" customFormat="1">
      <c r="A203" s="37"/>
      <c r="B203" s="38"/>
      <c r="C203" s="39"/>
      <c r="D203" s="254" t="s">
        <v>1355</v>
      </c>
      <c r="E203" s="39"/>
      <c r="F203" s="255" t="s">
        <v>2103</v>
      </c>
      <c r="G203" s="39"/>
      <c r="H203" s="39"/>
      <c r="I203" s="146"/>
      <c r="J203" s="39"/>
      <c r="K203" s="39"/>
      <c r="L203" s="43"/>
      <c r="M203" s="256"/>
      <c r="N203" s="257"/>
      <c r="O203" s="83"/>
      <c r="P203" s="83"/>
      <c r="Q203" s="83"/>
      <c r="R203" s="83"/>
      <c r="S203" s="83"/>
      <c r="T203" s="84"/>
      <c r="U203" s="37"/>
      <c r="V203" s="37"/>
      <c r="W203" s="37"/>
      <c r="X203" s="37"/>
      <c r="Y203" s="37"/>
      <c r="Z203" s="37"/>
      <c r="AA203" s="37"/>
      <c r="AB203" s="37"/>
      <c r="AC203" s="37"/>
      <c r="AD203" s="37"/>
      <c r="AE203" s="37"/>
      <c r="AT203" s="16" t="s">
        <v>1355</v>
      </c>
      <c r="AU203" s="16" t="s">
        <v>78</v>
      </c>
    </row>
    <row r="204" s="2" customFormat="1">
      <c r="A204" s="37"/>
      <c r="B204" s="38"/>
      <c r="C204" s="39"/>
      <c r="D204" s="254" t="s">
        <v>341</v>
      </c>
      <c r="E204" s="39"/>
      <c r="F204" s="255" t="s">
        <v>2504</v>
      </c>
      <c r="G204" s="39"/>
      <c r="H204" s="39"/>
      <c r="I204" s="146"/>
      <c r="J204" s="39"/>
      <c r="K204" s="39"/>
      <c r="L204" s="43"/>
      <c r="M204" s="256"/>
      <c r="N204" s="257"/>
      <c r="O204" s="83"/>
      <c r="P204" s="83"/>
      <c r="Q204" s="83"/>
      <c r="R204" s="83"/>
      <c r="S204" s="83"/>
      <c r="T204" s="84"/>
      <c r="U204" s="37"/>
      <c r="V204" s="37"/>
      <c r="W204" s="37"/>
      <c r="X204" s="37"/>
      <c r="Y204" s="37"/>
      <c r="Z204" s="37"/>
      <c r="AA204" s="37"/>
      <c r="AB204" s="37"/>
      <c r="AC204" s="37"/>
      <c r="AD204" s="37"/>
      <c r="AE204" s="37"/>
      <c r="AT204" s="16" t="s">
        <v>341</v>
      </c>
      <c r="AU204" s="16" t="s">
        <v>78</v>
      </c>
    </row>
    <row r="205" s="13" customFormat="1">
      <c r="A205" s="13"/>
      <c r="B205" s="264"/>
      <c r="C205" s="265"/>
      <c r="D205" s="254" t="s">
        <v>1417</v>
      </c>
      <c r="E205" s="266" t="s">
        <v>19</v>
      </c>
      <c r="F205" s="267" t="s">
        <v>2505</v>
      </c>
      <c r="G205" s="265"/>
      <c r="H205" s="268">
        <v>926.5</v>
      </c>
      <c r="I205" s="269"/>
      <c r="J205" s="265"/>
      <c r="K205" s="265"/>
      <c r="L205" s="270"/>
      <c r="M205" s="271"/>
      <c r="N205" s="272"/>
      <c r="O205" s="272"/>
      <c r="P205" s="272"/>
      <c r="Q205" s="272"/>
      <c r="R205" s="272"/>
      <c r="S205" s="272"/>
      <c r="T205" s="273"/>
      <c r="U205" s="13"/>
      <c r="V205" s="13"/>
      <c r="W205" s="13"/>
      <c r="X205" s="13"/>
      <c r="Y205" s="13"/>
      <c r="Z205" s="13"/>
      <c r="AA205" s="13"/>
      <c r="AB205" s="13"/>
      <c r="AC205" s="13"/>
      <c r="AD205" s="13"/>
      <c r="AE205" s="13"/>
      <c r="AT205" s="274" t="s">
        <v>1417</v>
      </c>
      <c r="AU205" s="274" t="s">
        <v>78</v>
      </c>
      <c r="AV205" s="13" t="s">
        <v>80</v>
      </c>
      <c r="AW205" s="13" t="s">
        <v>33</v>
      </c>
      <c r="AX205" s="13" t="s">
        <v>78</v>
      </c>
      <c r="AY205" s="274" t="s">
        <v>202</v>
      </c>
    </row>
    <row r="206" s="2" customFormat="1" ht="44.25" customHeight="1">
      <c r="A206" s="37"/>
      <c r="B206" s="38"/>
      <c r="C206" s="232" t="s">
        <v>448</v>
      </c>
      <c r="D206" s="232" t="s">
        <v>259</v>
      </c>
      <c r="E206" s="233" t="s">
        <v>2106</v>
      </c>
      <c r="F206" s="234" t="s">
        <v>2107</v>
      </c>
      <c r="G206" s="235" t="s">
        <v>333</v>
      </c>
      <c r="H206" s="236">
        <v>35.784999999999997</v>
      </c>
      <c r="I206" s="237"/>
      <c r="J206" s="238">
        <f>ROUND(I206*H206,2)</f>
        <v>0</v>
      </c>
      <c r="K206" s="234" t="s">
        <v>207</v>
      </c>
      <c r="L206" s="43"/>
      <c r="M206" s="239" t="s">
        <v>19</v>
      </c>
      <c r="N206" s="240" t="s">
        <v>42</v>
      </c>
      <c r="O206" s="83"/>
      <c r="P206" s="228">
        <f>O206*H206</f>
        <v>0</v>
      </c>
      <c r="Q206" s="228">
        <v>0</v>
      </c>
      <c r="R206" s="228">
        <f>Q206*H206</f>
        <v>0</v>
      </c>
      <c r="S206" s="228">
        <v>0</v>
      </c>
      <c r="T206" s="229">
        <f>S206*H206</f>
        <v>0</v>
      </c>
      <c r="U206" s="37"/>
      <c r="V206" s="37"/>
      <c r="W206" s="37"/>
      <c r="X206" s="37"/>
      <c r="Y206" s="37"/>
      <c r="Z206" s="37"/>
      <c r="AA206" s="37"/>
      <c r="AB206" s="37"/>
      <c r="AC206" s="37"/>
      <c r="AD206" s="37"/>
      <c r="AE206" s="37"/>
      <c r="AR206" s="230" t="s">
        <v>355</v>
      </c>
      <c r="AT206" s="230" t="s">
        <v>259</v>
      </c>
      <c r="AU206" s="230" t="s">
        <v>78</v>
      </c>
      <c r="AY206" s="16" t="s">
        <v>202</v>
      </c>
      <c r="BE206" s="231">
        <f>IF(N206="základní",J206,0)</f>
        <v>0</v>
      </c>
      <c r="BF206" s="231">
        <f>IF(N206="snížená",J206,0)</f>
        <v>0</v>
      </c>
      <c r="BG206" s="231">
        <f>IF(N206="zákl. přenesená",J206,0)</f>
        <v>0</v>
      </c>
      <c r="BH206" s="231">
        <f>IF(N206="sníž. přenesená",J206,0)</f>
        <v>0</v>
      </c>
      <c r="BI206" s="231">
        <f>IF(N206="nulová",J206,0)</f>
        <v>0</v>
      </c>
      <c r="BJ206" s="16" t="s">
        <v>78</v>
      </c>
      <c r="BK206" s="231">
        <f>ROUND(I206*H206,2)</f>
        <v>0</v>
      </c>
      <c r="BL206" s="16" t="s">
        <v>355</v>
      </c>
      <c r="BM206" s="230" t="s">
        <v>2506</v>
      </c>
    </row>
    <row r="207" s="2" customFormat="1">
      <c r="A207" s="37"/>
      <c r="B207" s="38"/>
      <c r="C207" s="39"/>
      <c r="D207" s="254" t="s">
        <v>1355</v>
      </c>
      <c r="E207" s="39"/>
      <c r="F207" s="255" t="s">
        <v>2103</v>
      </c>
      <c r="G207" s="39"/>
      <c r="H207" s="39"/>
      <c r="I207" s="146"/>
      <c r="J207" s="39"/>
      <c r="K207" s="39"/>
      <c r="L207" s="43"/>
      <c r="M207" s="256"/>
      <c r="N207" s="257"/>
      <c r="O207" s="83"/>
      <c r="P207" s="83"/>
      <c r="Q207" s="83"/>
      <c r="R207" s="83"/>
      <c r="S207" s="83"/>
      <c r="T207" s="84"/>
      <c r="U207" s="37"/>
      <c r="V207" s="37"/>
      <c r="W207" s="37"/>
      <c r="X207" s="37"/>
      <c r="Y207" s="37"/>
      <c r="Z207" s="37"/>
      <c r="AA207" s="37"/>
      <c r="AB207" s="37"/>
      <c r="AC207" s="37"/>
      <c r="AD207" s="37"/>
      <c r="AE207" s="37"/>
      <c r="AT207" s="16" t="s">
        <v>1355</v>
      </c>
      <c r="AU207" s="16" t="s">
        <v>78</v>
      </c>
    </row>
    <row r="208" s="2" customFormat="1">
      <c r="A208" s="37"/>
      <c r="B208" s="38"/>
      <c r="C208" s="39"/>
      <c r="D208" s="254" t="s">
        <v>341</v>
      </c>
      <c r="E208" s="39"/>
      <c r="F208" s="255" t="s">
        <v>2507</v>
      </c>
      <c r="G208" s="39"/>
      <c r="H208" s="39"/>
      <c r="I208" s="146"/>
      <c r="J208" s="39"/>
      <c r="K208" s="39"/>
      <c r="L208" s="43"/>
      <c r="M208" s="256"/>
      <c r="N208" s="257"/>
      <c r="O208" s="83"/>
      <c r="P208" s="83"/>
      <c r="Q208" s="83"/>
      <c r="R208" s="83"/>
      <c r="S208" s="83"/>
      <c r="T208" s="84"/>
      <c r="U208" s="37"/>
      <c r="V208" s="37"/>
      <c r="W208" s="37"/>
      <c r="X208" s="37"/>
      <c r="Y208" s="37"/>
      <c r="Z208" s="37"/>
      <c r="AA208" s="37"/>
      <c r="AB208" s="37"/>
      <c r="AC208" s="37"/>
      <c r="AD208" s="37"/>
      <c r="AE208" s="37"/>
      <c r="AT208" s="16" t="s">
        <v>341</v>
      </c>
      <c r="AU208" s="16" t="s">
        <v>78</v>
      </c>
    </row>
    <row r="209" s="13" customFormat="1">
      <c r="A209" s="13"/>
      <c r="B209" s="264"/>
      <c r="C209" s="265"/>
      <c r="D209" s="254" t="s">
        <v>1417</v>
      </c>
      <c r="E209" s="266" t="s">
        <v>19</v>
      </c>
      <c r="F209" s="267" t="s">
        <v>2508</v>
      </c>
      <c r="G209" s="265"/>
      <c r="H209" s="268">
        <v>35.784999999999997</v>
      </c>
      <c r="I209" s="269"/>
      <c r="J209" s="265"/>
      <c r="K209" s="265"/>
      <c r="L209" s="270"/>
      <c r="M209" s="271"/>
      <c r="N209" s="272"/>
      <c r="O209" s="272"/>
      <c r="P209" s="272"/>
      <c r="Q209" s="272"/>
      <c r="R209" s="272"/>
      <c r="S209" s="272"/>
      <c r="T209" s="273"/>
      <c r="U209" s="13"/>
      <c r="V209" s="13"/>
      <c r="W209" s="13"/>
      <c r="X209" s="13"/>
      <c r="Y209" s="13"/>
      <c r="Z209" s="13"/>
      <c r="AA209" s="13"/>
      <c r="AB209" s="13"/>
      <c r="AC209" s="13"/>
      <c r="AD209" s="13"/>
      <c r="AE209" s="13"/>
      <c r="AT209" s="274" t="s">
        <v>1417</v>
      </c>
      <c r="AU209" s="274" t="s">
        <v>78</v>
      </c>
      <c r="AV209" s="13" t="s">
        <v>80</v>
      </c>
      <c r="AW209" s="13" t="s">
        <v>33</v>
      </c>
      <c r="AX209" s="13" t="s">
        <v>78</v>
      </c>
      <c r="AY209" s="274" t="s">
        <v>202</v>
      </c>
    </row>
    <row r="210" s="2" customFormat="1" ht="44.25" customHeight="1">
      <c r="A210" s="37"/>
      <c r="B210" s="38"/>
      <c r="C210" s="232" t="s">
        <v>452</v>
      </c>
      <c r="D210" s="232" t="s">
        <v>259</v>
      </c>
      <c r="E210" s="233" t="s">
        <v>2115</v>
      </c>
      <c r="F210" s="234" t="s">
        <v>2116</v>
      </c>
      <c r="G210" s="235" t="s">
        <v>333</v>
      </c>
      <c r="H210" s="236">
        <v>0.32400000000000001</v>
      </c>
      <c r="I210" s="237"/>
      <c r="J210" s="238">
        <f>ROUND(I210*H210,2)</f>
        <v>0</v>
      </c>
      <c r="K210" s="234" t="s">
        <v>207</v>
      </c>
      <c r="L210" s="43"/>
      <c r="M210" s="239" t="s">
        <v>19</v>
      </c>
      <c r="N210" s="240" t="s">
        <v>42</v>
      </c>
      <c r="O210" s="83"/>
      <c r="P210" s="228">
        <f>O210*H210</f>
        <v>0</v>
      </c>
      <c r="Q210" s="228">
        <v>0</v>
      </c>
      <c r="R210" s="228">
        <f>Q210*H210</f>
        <v>0</v>
      </c>
      <c r="S210" s="228">
        <v>0</v>
      </c>
      <c r="T210" s="229">
        <f>S210*H210</f>
        <v>0</v>
      </c>
      <c r="U210" s="37"/>
      <c r="V210" s="37"/>
      <c r="W210" s="37"/>
      <c r="X210" s="37"/>
      <c r="Y210" s="37"/>
      <c r="Z210" s="37"/>
      <c r="AA210" s="37"/>
      <c r="AB210" s="37"/>
      <c r="AC210" s="37"/>
      <c r="AD210" s="37"/>
      <c r="AE210" s="37"/>
      <c r="AR210" s="230" t="s">
        <v>355</v>
      </c>
      <c r="AT210" s="230" t="s">
        <v>259</v>
      </c>
      <c r="AU210" s="230" t="s">
        <v>78</v>
      </c>
      <c r="AY210" s="16" t="s">
        <v>202</v>
      </c>
      <c r="BE210" s="231">
        <f>IF(N210="základní",J210,0)</f>
        <v>0</v>
      </c>
      <c r="BF210" s="231">
        <f>IF(N210="snížená",J210,0)</f>
        <v>0</v>
      </c>
      <c r="BG210" s="231">
        <f>IF(N210="zákl. přenesená",J210,0)</f>
        <v>0</v>
      </c>
      <c r="BH210" s="231">
        <f>IF(N210="sníž. přenesená",J210,0)</f>
        <v>0</v>
      </c>
      <c r="BI210" s="231">
        <f>IF(N210="nulová",J210,0)</f>
        <v>0</v>
      </c>
      <c r="BJ210" s="16" t="s">
        <v>78</v>
      </c>
      <c r="BK210" s="231">
        <f>ROUND(I210*H210,2)</f>
        <v>0</v>
      </c>
      <c r="BL210" s="16" t="s">
        <v>355</v>
      </c>
      <c r="BM210" s="230" t="s">
        <v>2509</v>
      </c>
    </row>
    <row r="211" s="2" customFormat="1">
      <c r="A211" s="37"/>
      <c r="B211" s="38"/>
      <c r="C211" s="39"/>
      <c r="D211" s="254" t="s">
        <v>1355</v>
      </c>
      <c r="E211" s="39"/>
      <c r="F211" s="255" t="s">
        <v>2103</v>
      </c>
      <c r="G211" s="39"/>
      <c r="H211" s="39"/>
      <c r="I211" s="146"/>
      <c r="J211" s="39"/>
      <c r="K211" s="39"/>
      <c r="L211" s="43"/>
      <c r="M211" s="256"/>
      <c r="N211" s="257"/>
      <c r="O211" s="83"/>
      <c r="P211" s="83"/>
      <c r="Q211" s="83"/>
      <c r="R211" s="83"/>
      <c r="S211" s="83"/>
      <c r="T211" s="84"/>
      <c r="U211" s="37"/>
      <c r="V211" s="37"/>
      <c r="W211" s="37"/>
      <c r="X211" s="37"/>
      <c r="Y211" s="37"/>
      <c r="Z211" s="37"/>
      <c r="AA211" s="37"/>
      <c r="AB211" s="37"/>
      <c r="AC211" s="37"/>
      <c r="AD211" s="37"/>
      <c r="AE211" s="37"/>
      <c r="AT211" s="16" t="s">
        <v>1355</v>
      </c>
      <c r="AU211" s="16" t="s">
        <v>78</v>
      </c>
    </row>
    <row r="212" s="2" customFormat="1">
      <c r="A212" s="37"/>
      <c r="B212" s="38"/>
      <c r="C212" s="39"/>
      <c r="D212" s="254" t="s">
        <v>341</v>
      </c>
      <c r="E212" s="39"/>
      <c r="F212" s="255" t="s">
        <v>2510</v>
      </c>
      <c r="G212" s="39"/>
      <c r="H212" s="39"/>
      <c r="I212" s="146"/>
      <c r="J212" s="39"/>
      <c r="K212" s="39"/>
      <c r="L212" s="43"/>
      <c r="M212" s="256"/>
      <c r="N212" s="257"/>
      <c r="O212" s="83"/>
      <c r="P212" s="83"/>
      <c r="Q212" s="83"/>
      <c r="R212" s="83"/>
      <c r="S212" s="83"/>
      <c r="T212" s="84"/>
      <c r="U212" s="37"/>
      <c r="V212" s="37"/>
      <c r="W212" s="37"/>
      <c r="X212" s="37"/>
      <c r="Y212" s="37"/>
      <c r="Z212" s="37"/>
      <c r="AA212" s="37"/>
      <c r="AB212" s="37"/>
      <c r="AC212" s="37"/>
      <c r="AD212" s="37"/>
      <c r="AE212" s="37"/>
      <c r="AT212" s="16" t="s">
        <v>341</v>
      </c>
      <c r="AU212" s="16" t="s">
        <v>78</v>
      </c>
    </row>
    <row r="213" s="13" customFormat="1">
      <c r="A213" s="13"/>
      <c r="B213" s="264"/>
      <c r="C213" s="265"/>
      <c r="D213" s="254" t="s">
        <v>1417</v>
      </c>
      <c r="E213" s="266" t="s">
        <v>19</v>
      </c>
      <c r="F213" s="267" t="s">
        <v>2511</v>
      </c>
      <c r="G213" s="265"/>
      <c r="H213" s="268">
        <v>0.32400000000000001</v>
      </c>
      <c r="I213" s="269"/>
      <c r="J213" s="265"/>
      <c r="K213" s="265"/>
      <c r="L213" s="270"/>
      <c r="M213" s="271"/>
      <c r="N213" s="272"/>
      <c r="O213" s="272"/>
      <c r="P213" s="272"/>
      <c r="Q213" s="272"/>
      <c r="R213" s="272"/>
      <c r="S213" s="272"/>
      <c r="T213" s="273"/>
      <c r="U213" s="13"/>
      <c r="V213" s="13"/>
      <c r="W213" s="13"/>
      <c r="X213" s="13"/>
      <c r="Y213" s="13"/>
      <c r="Z213" s="13"/>
      <c r="AA213" s="13"/>
      <c r="AB213" s="13"/>
      <c r="AC213" s="13"/>
      <c r="AD213" s="13"/>
      <c r="AE213" s="13"/>
      <c r="AT213" s="274" t="s">
        <v>1417</v>
      </c>
      <c r="AU213" s="274" t="s">
        <v>78</v>
      </c>
      <c r="AV213" s="13" t="s">
        <v>80</v>
      </c>
      <c r="AW213" s="13" t="s">
        <v>33</v>
      </c>
      <c r="AX213" s="13" t="s">
        <v>78</v>
      </c>
      <c r="AY213" s="274" t="s">
        <v>202</v>
      </c>
    </row>
    <row r="214" s="2" customFormat="1" ht="44.25" customHeight="1">
      <c r="A214" s="37"/>
      <c r="B214" s="38"/>
      <c r="C214" s="232" t="s">
        <v>456</v>
      </c>
      <c r="D214" s="232" t="s">
        <v>259</v>
      </c>
      <c r="E214" s="233" t="s">
        <v>2110</v>
      </c>
      <c r="F214" s="234" t="s">
        <v>2111</v>
      </c>
      <c r="G214" s="235" t="s">
        <v>333</v>
      </c>
      <c r="H214" s="236">
        <v>38.740000000000002</v>
      </c>
      <c r="I214" s="237"/>
      <c r="J214" s="238">
        <f>ROUND(I214*H214,2)</f>
        <v>0</v>
      </c>
      <c r="K214" s="234" t="s">
        <v>207</v>
      </c>
      <c r="L214" s="43"/>
      <c r="M214" s="239" t="s">
        <v>19</v>
      </c>
      <c r="N214" s="240" t="s">
        <v>42</v>
      </c>
      <c r="O214" s="83"/>
      <c r="P214" s="228">
        <f>O214*H214</f>
        <v>0</v>
      </c>
      <c r="Q214" s="228">
        <v>0</v>
      </c>
      <c r="R214" s="228">
        <f>Q214*H214</f>
        <v>0</v>
      </c>
      <c r="S214" s="228">
        <v>0</v>
      </c>
      <c r="T214" s="229">
        <f>S214*H214</f>
        <v>0</v>
      </c>
      <c r="U214" s="37"/>
      <c r="V214" s="37"/>
      <c r="W214" s="37"/>
      <c r="X214" s="37"/>
      <c r="Y214" s="37"/>
      <c r="Z214" s="37"/>
      <c r="AA214" s="37"/>
      <c r="AB214" s="37"/>
      <c r="AC214" s="37"/>
      <c r="AD214" s="37"/>
      <c r="AE214" s="37"/>
      <c r="AR214" s="230" t="s">
        <v>355</v>
      </c>
      <c r="AT214" s="230" t="s">
        <v>259</v>
      </c>
      <c r="AU214" s="230" t="s">
        <v>78</v>
      </c>
      <c r="AY214" s="16" t="s">
        <v>202</v>
      </c>
      <c r="BE214" s="231">
        <f>IF(N214="základní",J214,0)</f>
        <v>0</v>
      </c>
      <c r="BF214" s="231">
        <f>IF(N214="snížená",J214,0)</f>
        <v>0</v>
      </c>
      <c r="BG214" s="231">
        <f>IF(N214="zákl. přenesená",J214,0)</f>
        <v>0</v>
      </c>
      <c r="BH214" s="231">
        <f>IF(N214="sníž. přenesená",J214,0)</f>
        <v>0</v>
      </c>
      <c r="BI214" s="231">
        <f>IF(N214="nulová",J214,0)</f>
        <v>0</v>
      </c>
      <c r="BJ214" s="16" t="s">
        <v>78</v>
      </c>
      <c r="BK214" s="231">
        <f>ROUND(I214*H214,2)</f>
        <v>0</v>
      </c>
      <c r="BL214" s="16" t="s">
        <v>355</v>
      </c>
      <c r="BM214" s="230" t="s">
        <v>2512</v>
      </c>
    </row>
    <row r="215" s="2" customFormat="1">
      <c r="A215" s="37"/>
      <c r="B215" s="38"/>
      <c r="C215" s="39"/>
      <c r="D215" s="254" t="s">
        <v>1355</v>
      </c>
      <c r="E215" s="39"/>
      <c r="F215" s="255" t="s">
        <v>2103</v>
      </c>
      <c r="G215" s="39"/>
      <c r="H215" s="39"/>
      <c r="I215" s="146"/>
      <c r="J215" s="39"/>
      <c r="K215" s="39"/>
      <c r="L215" s="43"/>
      <c r="M215" s="256"/>
      <c r="N215" s="257"/>
      <c r="O215" s="83"/>
      <c r="P215" s="83"/>
      <c r="Q215" s="83"/>
      <c r="R215" s="83"/>
      <c r="S215" s="83"/>
      <c r="T215" s="84"/>
      <c r="U215" s="37"/>
      <c r="V215" s="37"/>
      <c r="W215" s="37"/>
      <c r="X215" s="37"/>
      <c r="Y215" s="37"/>
      <c r="Z215" s="37"/>
      <c r="AA215" s="37"/>
      <c r="AB215" s="37"/>
      <c r="AC215" s="37"/>
      <c r="AD215" s="37"/>
      <c r="AE215" s="37"/>
      <c r="AT215" s="16" t="s">
        <v>1355</v>
      </c>
      <c r="AU215" s="16" t="s">
        <v>78</v>
      </c>
    </row>
    <row r="216" s="2" customFormat="1">
      <c r="A216" s="37"/>
      <c r="B216" s="38"/>
      <c r="C216" s="39"/>
      <c r="D216" s="254" t="s">
        <v>341</v>
      </c>
      <c r="E216" s="39"/>
      <c r="F216" s="255" t="s">
        <v>2513</v>
      </c>
      <c r="G216" s="39"/>
      <c r="H216" s="39"/>
      <c r="I216" s="146"/>
      <c r="J216" s="39"/>
      <c r="K216" s="39"/>
      <c r="L216" s="43"/>
      <c r="M216" s="256"/>
      <c r="N216" s="257"/>
      <c r="O216" s="83"/>
      <c r="P216" s="83"/>
      <c r="Q216" s="83"/>
      <c r="R216" s="83"/>
      <c r="S216" s="83"/>
      <c r="T216" s="84"/>
      <c r="U216" s="37"/>
      <c r="V216" s="37"/>
      <c r="W216" s="37"/>
      <c r="X216" s="37"/>
      <c r="Y216" s="37"/>
      <c r="Z216" s="37"/>
      <c r="AA216" s="37"/>
      <c r="AB216" s="37"/>
      <c r="AC216" s="37"/>
      <c r="AD216" s="37"/>
      <c r="AE216" s="37"/>
      <c r="AT216" s="16" t="s">
        <v>341</v>
      </c>
      <c r="AU216" s="16" t="s">
        <v>78</v>
      </c>
    </row>
    <row r="217" s="13" customFormat="1">
      <c r="A217" s="13"/>
      <c r="B217" s="264"/>
      <c r="C217" s="265"/>
      <c r="D217" s="254" t="s">
        <v>1417</v>
      </c>
      <c r="E217" s="266" t="s">
        <v>19</v>
      </c>
      <c r="F217" s="267" t="s">
        <v>2500</v>
      </c>
      <c r="G217" s="265"/>
      <c r="H217" s="268">
        <v>38.740000000000002</v>
      </c>
      <c r="I217" s="269"/>
      <c r="J217" s="265"/>
      <c r="K217" s="265"/>
      <c r="L217" s="270"/>
      <c r="M217" s="276"/>
      <c r="N217" s="277"/>
      <c r="O217" s="277"/>
      <c r="P217" s="277"/>
      <c r="Q217" s="277"/>
      <c r="R217" s="277"/>
      <c r="S217" s="277"/>
      <c r="T217" s="278"/>
      <c r="U217" s="13"/>
      <c r="V217" s="13"/>
      <c r="W217" s="13"/>
      <c r="X217" s="13"/>
      <c r="Y217" s="13"/>
      <c r="Z217" s="13"/>
      <c r="AA217" s="13"/>
      <c r="AB217" s="13"/>
      <c r="AC217" s="13"/>
      <c r="AD217" s="13"/>
      <c r="AE217" s="13"/>
      <c r="AT217" s="274" t="s">
        <v>1417</v>
      </c>
      <c r="AU217" s="274" t="s">
        <v>78</v>
      </c>
      <c r="AV217" s="13" t="s">
        <v>80</v>
      </c>
      <c r="AW217" s="13" t="s">
        <v>33</v>
      </c>
      <c r="AX217" s="13" t="s">
        <v>78</v>
      </c>
      <c r="AY217" s="274" t="s">
        <v>202</v>
      </c>
    </row>
    <row r="218" s="2" customFormat="1" ht="6.96" customHeight="1">
      <c r="A218" s="37"/>
      <c r="B218" s="58"/>
      <c r="C218" s="59"/>
      <c r="D218" s="59"/>
      <c r="E218" s="59"/>
      <c r="F218" s="59"/>
      <c r="G218" s="59"/>
      <c r="H218" s="59"/>
      <c r="I218" s="175"/>
      <c r="J218" s="59"/>
      <c r="K218" s="59"/>
      <c r="L218" s="43"/>
      <c r="M218" s="37"/>
      <c r="O218" s="37"/>
      <c r="P218" s="37"/>
      <c r="Q218" s="37"/>
      <c r="R218" s="37"/>
      <c r="S218" s="37"/>
      <c r="T218" s="37"/>
      <c r="U218" s="37"/>
      <c r="V218" s="37"/>
      <c r="W218" s="37"/>
      <c r="X218" s="37"/>
      <c r="Y218" s="37"/>
      <c r="Z218" s="37"/>
      <c r="AA218" s="37"/>
      <c r="AB218" s="37"/>
      <c r="AC218" s="37"/>
      <c r="AD218" s="37"/>
      <c r="AE218" s="37"/>
    </row>
  </sheetData>
  <sheetProtection sheet="1" autoFilter="0" formatColumns="0" formatRows="0" objects="1" scenarios="1" spinCount="100000" saltValue="jnES6Hn3byr39v7hZcQpoHMcbHA0sEIn44NATEaoLIPhfP5pao96rWTCbxqZo/1ZHP53FzlZSjkuTW0ZtyiP7A==" hashValue="jwsIlKyfeFoaOozVs3Qwoue+/dHbu+j6taEVo7Lvprsm+s/0ZYNIIT3nRHg0MxY8/6ANz2t99oKJBwj/gDcBRQ==" algorithmName="SHA-512" password="CC35"/>
  <autoFilter ref="C93:K21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85</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182</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ROUND(J86,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ROUND((SUM(BE86:BE111)),  2)</f>
        <v>0</v>
      </c>
      <c r="G35" s="37"/>
      <c r="H35" s="37"/>
      <c r="I35" s="164">
        <v>0.20999999999999999</v>
      </c>
      <c r="J35" s="163">
        <f>ROUND(((SUM(BE86:BE111))*I35),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ROUND((SUM(BF86:BF111)),  2)</f>
        <v>0</v>
      </c>
      <c r="G36" s="37"/>
      <c r="H36" s="37"/>
      <c r="I36" s="164">
        <v>0.14999999999999999</v>
      </c>
      <c r="J36" s="163">
        <f>ROUND(((SUM(BF86:BF111))*I36),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ROUND((SUM(BG86:BG111)),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ROUND((SUM(BH86:BH111)),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ROUND((SUM(BI86:BI111)),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PS01 - Božejovice kabelizace</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J86</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187</v>
      </c>
      <c r="E64" s="188"/>
      <c r="F64" s="188"/>
      <c r="G64" s="188"/>
      <c r="H64" s="188"/>
      <c r="I64" s="189"/>
      <c r="J64" s="190">
        <f>J87</f>
        <v>0</v>
      </c>
      <c r="K64" s="186"/>
      <c r="L64" s="191"/>
      <c r="S64" s="9"/>
      <c r="T64" s="9"/>
      <c r="U64" s="9"/>
      <c r="V64" s="9"/>
      <c r="W64" s="9"/>
      <c r="X64" s="9"/>
      <c r="Y64" s="9"/>
      <c r="Z64" s="9"/>
      <c r="AA64" s="9"/>
      <c r="AB64" s="9"/>
      <c r="AC64" s="9"/>
      <c r="AD64" s="9"/>
      <c r="AE64" s="9"/>
    </row>
    <row r="65" s="2" customFormat="1" ht="21.84" customHeight="1">
      <c r="A65" s="37"/>
      <c r="B65" s="38"/>
      <c r="C65" s="39"/>
      <c r="D65" s="39"/>
      <c r="E65" s="39"/>
      <c r="F65" s="39"/>
      <c r="G65" s="39"/>
      <c r="H65" s="39"/>
      <c r="I65" s="146"/>
      <c r="J65" s="39"/>
      <c r="K65" s="39"/>
      <c r="L65" s="147"/>
      <c r="S65" s="37"/>
      <c r="T65" s="37"/>
      <c r="U65" s="37"/>
      <c r="V65" s="37"/>
      <c r="W65" s="37"/>
      <c r="X65" s="37"/>
      <c r="Y65" s="37"/>
      <c r="Z65" s="37"/>
      <c r="AA65" s="37"/>
      <c r="AB65" s="37"/>
      <c r="AC65" s="37"/>
      <c r="AD65" s="37"/>
      <c r="AE65" s="37"/>
    </row>
    <row r="66" s="2" customFormat="1" ht="6.96" customHeight="1">
      <c r="A66" s="37"/>
      <c r="B66" s="58"/>
      <c r="C66" s="59"/>
      <c r="D66" s="59"/>
      <c r="E66" s="59"/>
      <c r="F66" s="59"/>
      <c r="G66" s="59"/>
      <c r="H66" s="59"/>
      <c r="I66" s="175"/>
      <c r="J66" s="59"/>
      <c r="K66" s="59"/>
      <c r="L66" s="147"/>
      <c r="S66" s="37"/>
      <c r="T66" s="37"/>
      <c r="U66" s="37"/>
      <c r="V66" s="37"/>
      <c r="W66" s="37"/>
      <c r="X66" s="37"/>
      <c r="Y66" s="37"/>
      <c r="Z66" s="37"/>
      <c r="AA66" s="37"/>
      <c r="AB66" s="37"/>
      <c r="AC66" s="37"/>
      <c r="AD66" s="37"/>
      <c r="AE66" s="37"/>
    </row>
    <row r="70" s="2" customFormat="1" ht="6.96" customHeight="1">
      <c r="A70" s="37"/>
      <c r="B70" s="60"/>
      <c r="C70" s="61"/>
      <c r="D70" s="61"/>
      <c r="E70" s="61"/>
      <c r="F70" s="61"/>
      <c r="G70" s="61"/>
      <c r="H70" s="61"/>
      <c r="I70" s="178"/>
      <c r="J70" s="61"/>
      <c r="K70" s="61"/>
      <c r="L70" s="147"/>
      <c r="S70" s="37"/>
      <c r="T70" s="37"/>
      <c r="U70" s="37"/>
      <c r="V70" s="37"/>
      <c r="W70" s="37"/>
      <c r="X70" s="37"/>
      <c r="Y70" s="37"/>
      <c r="Z70" s="37"/>
      <c r="AA70" s="37"/>
      <c r="AB70" s="37"/>
      <c r="AC70" s="37"/>
      <c r="AD70" s="37"/>
      <c r="AE70" s="37"/>
    </row>
    <row r="71" s="2" customFormat="1" ht="24.96" customHeight="1">
      <c r="A71" s="37"/>
      <c r="B71" s="38"/>
      <c r="C71" s="22" t="s">
        <v>188</v>
      </c>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12" customHeight="1">
      <c r="A73" s="37"/>
      <c r="B73" s="38"/>
      <c r="C73" s="31" t="s">
        <v>16</v>
      </c>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6.5" customHeight="1">
      <c r="A74" s="37"/>
      <c r="B74" s="38"/>
      <c r="C74" s="39"/>
      <c r="D74" s="39"/>
      <c r="E74" s="179" t="str">
        <f>E7</f>
        <v>ŽST Božejovice, oprava SZZ a osvětlení včetně zrušení postradatelného zařízení infrastruktury</v>
      </c>
      <c r="F74" s="31"/>
      <c r="G74" s="31"/>
      <c r="H74" s="31"/>
      <c r="I74" s="146"/>
      <c r="J74" s="39"/>
      <c r="K74" s="39"/>
      <c r="L74" s="147"/>
      <c r="S74" s="37"/>
      <c r="T74" s="37"/>
      <c r="U74" s="37"/>
      <c r="V74" s="37"/>
      <c r="W74" s="37"/>
      <c r="X74" s="37"/>
      <c r="Y74" s="37"/>
      <c r="Z74" s="37"/>
      <c r="AA74" s="37"/>
      <c r="AB74" s="37"/>
      <c r="AC74" s="37"/>
      <c r="AD74" s="37"/>
      <c r="AE74" s="37"/>
    </row>
    <row r="75" s="1" customFormat="1" ht="12" customHeight="1">
      <c r="B75" s="20"/>
      <c r="C75" s="31" t="s">
        <v>179</v>
      </c>
      <c r="D75" s="21"/>
      <c r="E75" s="21"/>
      <c r="F75" s="21"/>
      <c r="G75" s="21"/>
      <c r="H75" s="21"/>
      <c r="I75" s="138"/>
      <c r="J75" s="21"/>
      <c r="K75" s="21"/>
      <c r="L75" s="19"/>
    </row>
    <row r="76" s="2" customFormat="1" ht="16.5" customHeight="1">
      <c r="A76" s="37"/>
      <c r="B76" s="38"/>
      <c r="C76" s="39"/>
      <c r="D76" s="39"/>
      <c r="E76" s="179" t="s">
        <v>180</v>
      </c>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181</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68" t="str">
        <f>E11</f>
        <v>PS01 - Božejovice kabelizace</v>
      </c>
      <c r="F78" s="39"/>
      <c r="G78" s="39"/>
      <c r="H78" s="39"/>
      <c r="I78" s="146"/>
      <c r="J78" s="39"/>
      <c r="K78" s="39"/>
      <c r="L78" s="147"/>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2" customHeight="1">
      <c r="A80" s="37"/>
      <c r="B80" s="38"/>
      <c r="C80" s="31" t="s">
        <v>21</v>
      </c>
      <c r="D80" s="39"/>
      <c r="E80" s="39"/>
      <c r="F80" s="26" t="str">
        <f>F14</f>
        <v xml:space="preserve"> </v>
      </c>
      <c r="G80" s="39"/>
      <c r="H80" s="39"/>
      <c r="I80" s="149" t="s">
        <v>23</v>
      </c>
      <c r="J80" s="71" t="str">
        <f>IF(J14="","",J14)</f>
        <v>11. 3. 2020</v>
      </c>
      <c r="K80" s="39"/>
      <c r="L80" s="147"/>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146"/>
      <c r="J81" s="39"/>
      <c r="K81" s="39"/>
      <c r="L81" s="147"/>
      <c r="S81" s="37"/>
      <c r="T81" s="37"/>
      <c r="U81" s="37"/>
      <c r="V81" s="37"/>
      <c r="W81" s="37"/>
      <c r="X81" s="37"/>
      <c r="Y81" s="37"/>
      <c r="Z81" s="37"/>
      <c r="AA81" s="37"/>
      <c r="AB81" s="37"/>
      <c r="AC81" s="37"/>
      <c r="AD81" s="37"/>
      <c r="AE81" s="37"/>
    </row>
    <row r="82" s="2" customFormat="1" ht="15.15" customHeight="1">
      <c r="A82" s="37"/>
      <c r="B82" s="38"/>
      <c r="C82" s="31" t="s">
        <v>25</v>
      </c>
      <c r="D82" s="39"/>
      <c r="E82" s="39"/>
      <c r="F82" s="26" t="str">
        <f>E17</f>
        <v>Správa železnic, OŘ Plzeň</v>
      </c>
      <c r="G82" s="39"/>
      <c r="H82" s="39"/>
      <c r="I82" s="149" t="s">
        <v>31</v>
      </c>
      <c r="J82" s="35" t="str">
        <f>E23</f>
        <v xml:space="preserve"> </v>
      </c>
      <c r="K82" s="39"/>
      <c r="L82" s="147"/>
      <c r="S82" s="37"/>
      <c r="T82" s="37"/>
      <c r="U82" s="37"/>
      <c r="V82" s="37"/>
      <c r="W82" s="37"/>
      <c r="X82" s="37"/>
      <c r="Y82" s="37"/>
      <c r="Z82" s="37"/>
      <c r="AA82" s="37"/>
      <c r="AB82" s="37"/>
      <c r="AC82" s="37"/>
      <c r="AD82" s="37"/>
      <c r="AE82" s="37"/>
    </row>
    <row r="83" s="2" customFormat="1" ht="15.15" customHeight="1">
      <c r="A83" s="37"/>
      <c r="B83" s="38"/>
      <c r="C83" s="31" t="s">
        <v>29</v>
      </c>
      <c r="D83" s="39"/>
      <c r="E83" s="39"/>
      <c r="F83" s="26" t="str">
        <f>IF(E20="","",E20)</f>
        <v>Vyplň údaj</v>
      </c>
      <c r="G83" s="39"/>
      <c r="H83" s="39"/>
      <c r="I83" s="149" t="s">
        <v>34</v>
      </c>
      <c r="J83" s="35" t="str">
        <f>E26</f>
        <v xml:space="preserve"> </v>
      </c>
      <c r="K83" s="39"/>
      <c r="L83" s="147"/>
      <c r="S83" s="37"/>
      <c r="T83" s="37"/>
      <c r="U83" s="37"/>
      <c r="V83" s="37"/>
      <c r="W83" s="37"/>
      <c r="X83" s="37"/>
      <c r="Y83" s="37"/>
      <c r="Z83" s="37"/>
      <c r="AA83" s="37"/>
      <c r="AB83" s="37"/>
      <c r="AC83" s="37"/>
      <c r="AD83" s="37"/>
      <c r="AE83" s="37"/>
    </row>
    <row r="84" s="2" customFormat="1" ht="10.32"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10" customFormat="1" ht="29.28" customHeight="1">
      <c r="A85" s="192"/>
      <c r="B85" s="193"/>
      <c r="C85" s="194" t="s">
        <v>189</v>
      </c>
      <c r="D85" s="195" t="s">
        <v>56</v>
      </c>
      <c r="E85" s="195" t="s">
        <v>52</v>
      </c>
      <c r="F85" s="195" t="s">
        <v>53</v>
      </c>
      <c r="G85" s="195" t="s">
        <v>190</v>
      </c>
      <c r="H85" s="195" t="s">
        <v>191</v>
      </c>
      <c r="I85" s="196" t="s">
        <v>192</v>
      </c>
      <c r="J85" s="195" t="s">
        <v>185</v>
      </c>
      <c r="K85" s="197" t="s">
        <v>193</v>
      </c>
      <c r="L85" s="198"/>
      <c r="M85" s="91" t="s">
        <v>19</v>
      </c>
      <c r="N85" s="92" t="s">
        <v>41</v>
      </c>
      <c r="O85" s="92" t="s">
        <v>194</v>
      </c>
      <c r="P85" s="92" t="s">
        <v>195</v>
      </c>
      <c r="Q85" s="92" t="s">
        <v>196</v>
      </c>
      <c r="R85" s="92" t="s">
        <v>197</v>
      </c>
      <c r="S85" s="92" t="s">
        <v>198</v>
      </c>
      <c r="T85" s="93" t="s">
        <v>199</v>
      </c>
      <c r="U85" s="192"/>
      <c r="V85" s="192"/>
      <c r="W85" s="192"/>
      <c r="X85" s="192"/>
      <c r="Y85" s="192"/>
      <c r="Z85" s="192"/>
      <c r="AA85" s="192"/>
      <c r="AB85" s="192"/>
      <c r="AC85" s="192"/>
      <c r="AD85" s="192"/>
      <c r="AE85" s="192"/>
    </row>
    <row r="86" s="2" customFormat="1" ht="22.8" customHeight="1">
      <c r="A86" s="37"/>
      <c r="B86" s="38"/>
      <c r="C86" s="98" t="s">
        <v>200</v>
      </c>
      <c r="D86" s="39"/>
      <c r="E86" s="39"/>
      <c r="F86" s="39"/>
      <c r="G86" s="39"/>
      <c r="H86" s="39"/>
      <c r="I86" s="146"/>
      <c r="J86" s="199">
        <f>BK86</f>
        <v>0</v>
      </c>
      <c r="K86" s="39"/>
      <c r="L86" s="43"/>
      <c r="M86" s="94"/>
      <c r="N86" s="200"/>
      <c r="O86" s="95"/>
      <c r="P86" s="201">
        <f>P87</f>
        <v>0</v>
      </c>
      <c r="Q86" s="95"/>
      <c r="R86" s="201">
        <f>R87</f>
        <v>0</v>
      </c>
      <c r="S86" s="95"/>
      <c r="T86" s="202">
        <f>T87</f>
        <v>0</v>
      </c>
      <c r="U86" s="37"/>
      <c r="V86" s="37"/>
      <c r="W86" s="37"/>
      <c r="X86" s="37"/>
      <c r="Y86" s="37"/>
      <c r="Z86" s="37"/>
      <c r="AA86" s="37"/>
      <c r="AB86" s="37"/>
      <c r="AC86" s="37"/>
      <c r="AD86" s="37"/>
      <c r="AE86" s="37"/>
      <c r="AT86" s="16" t="s">
        <v>70</v>
      </c>
      <c r="AU86" s="16" t="s">
        <v>186</v>
      </c>
      <c r="BK86" s="203">
        <f>BK87</f>
        <v>0</v>
      </c>
    </row>
    <row r="87" s="11" customFormat="1" ht="25.92" customHeight="1">
      <c r="A87" s="11"/>
      <c r="B87" s="204"/>
      <c r="C87" s="205"/>
      <c r="D87" s="206" t="s">
        <v>70</v>
      </c>
      <c r="E87" s="207" t="s">
        <v>75</v>
      </c>
      <c r="F87" s="207" t="s">
        <v>201</v>
      </c>
      <c r="G87" s="205"/>
      <c r="H87" s="205"/>
      <c r="I87" s="208"/>
      <c r="J87" s="209">
        <f>BK87</f>
        <v>0</v>
      </c>
      <c r="K87" s="205"/>
      <c r="L87" s="210"/>
      <c r="M87" s="211"/>
      <c r="N87" s="212"/>
      <c r="O87" s="212"/>
      <c r="P87" s="213">
        <f>SUM(P88:P111)</f>
        <v>0</v>
      </c>
      <c r="Q87" s="212"/>
      <c r="R87" s="213">
        <f>SUM(R88:R111)</f>
        <v>0</v>
      </c>
      <c r="S87" s="212"/>
      <c r="T87" s="214">
        <f>SUM(T88:T111)</f>
        <v>0</v>
      </c>
      <c r="U87" s="11"/>
      <c r="V87" s="11"/>
      <c r="W87" s="11"/>
      <c r="X87" s="11"/>
      <c r="Y87" s="11"/>
      <c r="Z87" s="11"/>
      <c r="AA87" s="11"/>
      <c r="AB87" s="11"/>
      <c r="AC87" s="11"/>
      <c r="AD87" s="11"/>
      <c r="AE87" s="11"/>
      <c r="AR87" s="215" t="s">
        <v>78</v>
      </c>
      <c r="AT87" s="216" t="s">
        <v>70</v>
      </c>
      <c r="AU87" s="216" t="s">
        <v>71</v>
      </c>
      <c r="AY87" s="215" t="s">
        <v>202</v>
      </c>
      <c r="BK87" s="217">
        <f>SUM(BK88:BK111)</f>
        <v>0</v>
      </c>
    </row>
    <row r="88" s="2" customFormat="1" ht="21.75" customHeight="1">
      <c r="A88" s="37"/>
      <c r="B88" s="38"/>
      <c r="C88" s="218" t="s">
        <v>78</v>
      </c>
      <c r="D88" s="218" t="s">
        <v>203</v>
      </c>
      <c r="E88" s="219" t="s">
        <v>204</v>
      </c>
      <c r="F88" s="220" t="s">
        <v>205</v>
      </c>
      <c r="G88" s="221" t="s">
        <v>206</v>
      </c>
      <c r="H88" s="222">
        <v>1400</v>
      </c>
      <c r="I88" s="223"/>
      <c r="J88" s="224">
        <f>ROUND(I88*H88,2)</f>
        <v>0</v>
      </c>
      <c r="K88" s="220" t="s">
        <v>207</v>
      </c>
      <c r="L88" s="225"/>
      <c r="M88" s="226" t="s">
        <v>19</v>
      </c>
      <c r="N88" s="227" t="s">
        <v>42</v>
      </c>
      <c r="O88" s="83"/>
      <c r="P88" s="228">
        <f>O88*H88</f>
        <v>0</v>
      </c>
      <c r="Q88" s="228">
        <v>0</v>
      </c>
      <c r="R88" s="228">
        <f>Q88*H88</f>
        <v>0</v>
      </c>
      <c r="S88" s="228">
        <v>0</v>
      </c>
      <c r="T88" s="229">
        <f>S88*H88</f>
        <v>0</v>
      </c>
      <c r="U88" s="37"/>
      <c r="V88" s="37"/>
      <c r="W88" s="37"/>
      <c r="X88" s="37"/>
      <c r="Y88" s="37"/>
      <c r="Z88" s="37"/>
      <c r="AA88" s="37"/>
      <c r="AB88" s="37"/>
      <c r="AC88" s="37"/>
      <c r="AD88" s="37"/>
      <c r="AE88" s="37"/>
      <c r="AR88" s="230" t="s">
        <v>208</v>
      </c>
      <c r="AT88" s="230" t="s">
        <v>203</v>
      </c>
      <c r="AU88" s="230" t="s">
        <v>78</v>
      </c>
      <c r="AY88" s="16" t="s">
        <v>202</v>
      </c>
      <c r="BE88" s="231">
        <f>IF(N88="základní",J88,0)</f>
        <v>0</v>
      </c>
      <c r="BF88" s="231">
        <f>IF(N88="snížená",J88,0)</f>
        <v>0</v>
      </c>
      <c r="BG88" s="231">
        <f>IF(N88="zákl. přenesená",J88,0)</f>
        <v>0</v>
      </c>
      <c r="BH88" s="231">
        <f>IF(N88="sníž. přenesená",J88,0)</f>
        <v>0</v>
      </c>
      <c r="BI88" s="231">
        <f>IF(N88="nulová",J88,0)</f>
        <v>0</v>
      </c>
      <c r="BJ88" s="16" t="s">
        <v>78</v>
      </c>
      <c r="BK88" s="231">
        <f>ROUND(I88*H88,2)</f>
        <v>0</v>
      </c>
      <c r="BL88" s="16" t="s">
        <v>209</v>
      </c>
      <c r="BM88" s="230" t="s">
        <v>210</v>
      </c>
    </row>
    <row r="89" s="2" customFormat="1" ht="21.75" customHeight="1">
      <c r="A89" s="37"/>
      <c r="B89" s="38"/>
      <c r="C89" s="218" t="s">
        <v>80</v>
      </c>
      <c r="D89" s="218" t="s">
        <v>203</v>
      </c>
      <c r="E89" s="219" t="s">
        <v>211</v>
      </c>
      <c r="F89" s="220" t="s">
        <v>212</v>
      </c>
      <c r="G89" s="221" t="s">
        <v>206</v>
      </c>
      <c r="H89" s="222">
        <v>1300</v>
      </c>
      <c r="I89" s="223"/>
      <c r="J89" s="224">
        <f>ROUND(I89*H89,2)</f>
        <v>0</v>
      </c>
      <c r="K89" s="220" t="s">
        <v>207</v>
      </c>
      <c r="L89" s="225"/>
      <c r="M89" s="226" t="s">
        <v>19</v>
      </c>
      <c r="N89" s="227" t="s">
        <v>42</v>
      </c>
      <c r="O89" s="83"/>
      <c r="P89" s="228">
        <f>O89*H89</f>
        <v>0</v>
      </c>
      <c r="Q89" s="228">
        <v>0</v>
      </c>
      <c r="R89" s="228">
        <f>Q89*H89</f>
        <v>0</v>
      </c>
      <c r="S89" s="228">
        <v>0</v>
      </c>
      <c r="T89" s="229">
        <f>S89*H89</f>
        <v>0</v>
      </c>
      <c r="U89" s="37"/>
      <c r="V89" s="37"/>
      <c r="W89" s="37"/>
      <c r="X89" s="37"/>
      <c r="Y89" s="37"/>
      <c r="Z89" s="37"/>
      <c r="AA89" s="37"/>
      <c r="AB89" s="37"/>
      <c r="AC89" s="37"/>
      <c r="AD89" s="37"/>
      <c r="AE89" s="37"/>
      <c r="AR89" s="230" t="s">
        <v>208</v>
      </c>
      <c r="AT89" s="230" t="s">
        <v>203</v>
      </c>
      <c r="AU89" s="230" t="s">
        <v>78</v>
      </c>
      <c r="AY89" s="16" t="s">
        <v>202</v>
      </c>
      <c r="BE89" s="231">
        <f>IF(N89="základní",J89,0)</f>
        <v>0</v>
      </c>
      <c r="BF89" s="231">
        <f>IF(N89="snížená",J89,0)</f>
        <v>0</v>
      </c>
      <c r="BG89" s="231">
        <f>IF(N89="zákl. přenesená",J89,0)</f>
        <v>0</v>
      </c>
      <c r="BH89" s="231">
        <f>IF(N89="sníž. přenesená",J89,0)</f>
        <v>0</v>
      </c>
      <c r="BI89" s="231">
        <f>IF(N89="nulová",J89,0)</f>
        <v>0</v>
      </c>
      <c r="BJ89" s="16" t="s">
        <v>78</v>
      </c>
      <c r="BK89" s="231">
        <f>ROUND(I89*H89,2)</f>
        <v>0</v>
      </c>
      <c r="BL89" s="16" t="s">
        <v>209</v>
      </c>
      <c r="BM89" s="230" t="s">
        <v>213</v>
      </c>
    </row>
    <row r="90" s="2" customFormat="1" ht="21.75" customHeight="1">
      <c r="A90" s="37"/>
      <c r="B90" s="38"/>
      <c r="C90" s="218" t="s">
        <v>93</v>
      </c>
      <c r="D90" s="218" t="s">
        <v>203</v>
      </c>
      <c r="E90" s="219" t="s">
        <v>214</v>
      </c>
      <c r="F90" s="220" t="s">
        <v>215</v>
      </c>
      <c r="G90" s="221" t="s">
        <v>206</v>
      </c>
      <c r="H90" s="222">
        <v>200</v>
      </c>
      <c r="I90" s="223"/>
      <c r="J90" s="224">
        <f>ROUND(I90*H90,2)</f>
        <v>0</v>
      </c>
      <c r="K90" s="220" t="s">
        <v>207</v>
      </c>
      <c r="L90" s="225"/>
      <c r="M90" s="226" t="s">
        <v>19</v>
      </c>
      <c r="N90" s="227"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208</v>
      </c>
      <c r="AT90" s="230" t="s">
        <v>203</v>
      </c>
      <c r="AU90" s="230" t="s">
        <v>78</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209</v>
      </c>
      <c r="BM90" s="230" t="s">
        <v>216</v>
      </c>
    </row>
    <row r="91" s="2" customFormat="1" ht="21.75" customHeight="1">
      <c r="A91" s="37"/>
      <c r="B91" s="38"/>
      <c r="C91" s="218" t="s">
        <v>209</v>
      </c>
      <c r="D91" s="218" t="s">
        <v>203</v>
      </c>
      <c r="E91" s="219" t="s">
        <v>217</v>
      </c>
      <c r="F91" s="220" t="s">
        <v>218</v>
      </c>
      <c r="G91" s="221" t="s">
        <v>206</v>
      </c>
      <c r="H91" s="222">
        <v>500</v>
      </c>
      <c r="I91" s="223"/>
      <c r="J91" s="224">
        <f>ROUND(I91*H91,2)</f>
        <v>0</v>
      </c>
      <c r="K91" s="220" t="s">
        <v>207</v>
      </c>
      <c r="L91" s="225"/>
      <c r="M91" s="226" t="s">
        <v>19</v>
      </c>
      <c r="N91" s="227" t="s">
        <v>42</v>
      </c>
      <c r="O91" s="83"/>
      <c r="P91" s="228">
        <f>O91*H91</f>
        <v>0</v>
      </c>
      <c r="Q91" s="228">
        <v>0</v>
      </c>
      <c r="R91" s="228">
        <f>Q91*H91</f>
        <v>0</v>
      </c>
      <c r="S91" s="228">
        <v>0</v>
      </c>
      <c r="T91" s="229">
        <f>S91*H91</f>
        <v>0</v>
      </c>
      <c r="U91" s="37"/>
      <c r="V91" s="37"/>
      <c r="W91" s="37"/>
      <c r="X91" s="37"/>
      <c r="Y91" s="37"/>
      <c r="Z91" s="37"/>
      <c r="AA91" s="37"/>
      <c r="AB91" s="37"/>
      <c r="AC91" s="37"/>
      <c r="AD91" s="37"/>
      <c r="AE91" s="37"/>
      <c r="AR91" s="230" t="s">
        <v>208</v>
      </c>
      <c r="AT91" s="230" t="s">
        <v>203</v>
      </c>
      <c r="AU91" s="230" t="s">
        <v>78</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209</v>
      </c>
      <c r="BM91" s="230" t="s">
        <v>219</v>
      </c>
    </row>
    <row r="92" s="2" customFormat="1" ht="21.75" customHeight="1">
      <c r="A92" s="37"/>
      <c r="B92" s="38"/>
      <c r="C92" s="218" t="s">
        <v>220</v>
      </c>
      <c r="D92" s="218" t="s">
        <v>203</v>
      </c>
      <c r="E92" s="219" t="s">
        <v>221</v>
      </c>
      <c r="F92" s="220" t="s">
        <v>222</v>
      </c>
      <c r="G92" s="221" t="s">
        <v>206</v>
      </c>
      <c r="H92" s="222">
        <v>700</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78</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223</v>
      </c>
    </row>
    <row r="93" s="2" customFormat="1" ht="21.75" customHeight="1">
      <c r="A93" s="37"/>
      <c r="B93" s="38"/>
      <c r="C93" s="218" t="s">
        <v>224</v>
      </c>
      <c r="D93" s="218" t="s">
        <v>203</v>
      </c>
      <c r="E93" s="219" t="s">
        <v>225</v>
      </c>
      <c r="F93" s="220" t="s">
        <v>226</v>
      </c>
      <c r="G93" s="221" t="s">
        <v>206</v>
      </c>
      <c r="H93" s="222">
        <v>2400</v>
      </c>
      <c r="I93" s="223"/>
      <c r="J93" s="224">
        <f>ROUND(I93*H93,2)</f>
        <v>0</v>
      </c>
      <c r="K93" s="220" t="s">
        <v>207</v>
      </c>
      <c r="L93" s="225"/>
      <c r="M93" s="226" t="s">
        <v>19</v>
      </c>
      <c r="N93" s="227" t="s">
        <v>42</v>
      </c>
      <c r="O93" s="83"/>
      <c r="P93" s="228">
        <f>O93*H93</f>
        <v>0</v>
      </c>
      <c r="Q93" s="228">
        <v>0</v>
      </c>
      <c r="R93" s="228">
        <f>Q93*H93</f>
        <v>0</v>
      </c>
      <c r="S93" s="228">
        <v>0</v>
      </c>
      <c r="T93" s="229">
        <f>S93*H93</f>
        <v>0</v>
      </c>
      <c r="U93" s="37"/>
      <c r="V93" s="37"/>
      <c r="W93" s="37"/>
      <c r="X93" s="37"/>
      <c r="Y93" s="37"/>
      <c r="Z93" s="37"/>
      <c r="AA93" s="37"/>
      <c r="AB93" s="37"/>
      <c r="AC93" s="37"/>
      <c r="AD93" s="37"/>
      <c r="AE93" s="37"/>
      <c r="AR93" s="230" t="s">
        <v>208</v>
      </c>
      <c r="AT93" s="230" t="s">
        <v>203</v>
      </c>
      <c r="AU93" s="230" t="s">
        <v>78</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209</v>
      </c>
      <c r="BM93" s="230" t="s">
        <v>227</v>
      </c>
    </row>
    <row r="94" s="2" customFormat="1" ht="21.75" customHeight="1">
      <c r="A94" s="37"/>
      <c r="B94" s="38"/>
      <c r="C94" s="218" t="s">
        <v>228</v>
      </c>
      <c r="D94" s="218" t="s">
        <v>203</v>
      </c>
      <c r="E94" s="219" t="s">
        <v>229</v>
      </c>
      <c r="F94" s="220" t="s">
        <v>230</v>
      </c>
      <c r="G94" s="221" t="s">
        <v>206</v>
      </c>
      <c r="H94" s="222">
        <v>200</v>
      </c>
      <c r="I94" s="223"/>
      <c r="J94" s="224">
        <f>ROUND(I94*H94,2)</f>
        <v>0</v>
      </c>
      <c r="K94" s="220" t="s">
        <v>207</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208</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231</v>
      </c>
    </row>
    <row r="95" s="2" customFormat="1" ht="21.75" customHeight="1">
      <c r="A95" s="37"/>
      <c r="B95" s="38"/>
      <c r="C95" s="218" t="s">
        <v>208</v>
      </c>
      <c r="D95" s="218" t="s">
        <v>203</v>
      </c>
      <c r="E95" s="219" t="s">
        <v>232</v>
      </c>
      <c r="F95" s="220" t="s">
        <v>233</v>
      </c>
      <c r="G95" s="221" t="s">
        <v>206</v>
      </c>
      <c r="H95" s="222">
        <v>180</v>
      </c>
      <c r="I95" s="223"/>
      <c r="J95" s="224">
        <f>ROUND(I95*H95,2)</f>
        <v>0</v>
      </c>
      <c r="K95" s="220" t="s">
        <v>207</v>
      </c>
      <c r="L95" s="225"/>
      <c r="M95" s="226" t="s">
        <v>19</v>
      </c>
      <c r="N95" s="227" t="s">
        <v>42</v>
      </c>
      <c r="O95" s="83"/>
      <c r="P95" s="228">
        <f>O95*H95</f>
        <v>0</v>
      </c>
      <c r="Q95" s="228">
        <v>0</v>
      </c>
      <c r="R95" s="228">
        <f>Q95*H95</f>
        <v>0</v>
      </c>
      <c r="S95" s="228">
        <v>0</v>
      </c>
      <c r="T95" s="229">
        <f>S95*H95</f>
        <v>0</v>
      </c>
      <c r="U95" s="37"/>
      <c r="V95" s="37"/>
      <c r="W95" s="37"/>
      <c r="X95" s="37"/>
      <c r="Y95" s="37"/>
      <c r="Z95" s="37"/>
      <c r="AA95" s="37"/>
      <c r="AB95" s="37"/>
      <c r="AC95" s="37"/>
      <c r="AD95" s="37"/>
      <c r="AE95" s="37"/>
      <c r="AR95" s="230" t="s">
        <v>208</v>
      </c>
      <c r="AT95" s="230" t="s">
        <v>203</v>
      </c>
      <c r="AU95" s="230" t="s">
        <v>78</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234</v>
      </c>
    </row>
    <row r="96" s="2" customFormat="1" ht="21.75" customHeight="1">
      <c r="A96" s="37"/>
      <c r="B96" s="38"/>
      <c r="C96" s="218" t="s">
        <v>235</v>
      </c>
      <c r="D96" s="218" t="s">
        <v>203</v>
      </c>
      <c r="E96" s="219" t="s">
        <v>236</v>
      </c>
      <c r="F96" s="220" t="s">
        <v>237</v>
      </c>
      <c r="G96" s="221" t="s">
        <v>206</v>
      </c>
      <c r="H96" s="222">
        <v>210</v>
      </c>
      <c r="I96" s="223"/>
      <c r="J96" s="224">
        <f>ROUND(I96*H96,2)</f>
        <v>0</v>
      </c>
      <c r="K96" s="220" t="s">
        <v>207</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208</v>
      </c>
      <c r="AT96" s="230" t="s">
        <v>203</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238</v>
      </c>
    </row>
    <row r="97" s="2" customFormat="1" ht="21.75" customHeight="1">
      <c r="A97" s="37"/>
      <c r="B97" s="38"/>
      <c r="C97" s="218" t="s">
        <v>239</v>
      </c>
      <c r="D97" s="218" t="s">
        <v>203</v>
      </c>
      <c r="E97" s="219" t="s">
        <v>240</v>
      </c>
      <c r="F97" s="220" t="s">
        <v>241</v>
      </c>
      <c r="G97" s="221" t="s">
        <v>206</v>
      </c>
      <c r="H97" s="222">
        <v>650</v>
      </c>
      <c r="I97" s="223"/>
      <c r="J97" s="224">
        <f>ROUND(I97*H97,2)</f>
        <v>0</v>
      </c>
      <c r="K97" s="220" t="s">
        <v>207</v>
      </c>
      <c r="L97" s="225"/>
      <c r="M97" s="226" t="s">
        <v>19</v>
      </c>
      <c r="N97" s="227"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208</v>
      </c>
      <c r="AT97" s="230" t="s">
        <v>203</v>
      </c>
      <c r="AU97" s="230" t="s">
        <v>78</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242</v>
      </c>
    </row>
    <row r="98" s="2" customFormat="1" ht="21.75" customHeight="1">
      <c r="A98" s="37"/>
      <c r="B98" s="38"/>
      <c r="C98" s="218" t="s">
        <v>243</v>
      </c>
      <c r="D98" s="218" t="s">
        <v>203</v>
      </c>
      <c r="E98" s="219" t="s">
        <v>244</v>
      </c>
      <c r="F98" s="220" t="s">
        <v>245</v>
      </c>
      <c r="G98" s="221" t="s">
        <v>206</v>
      </c>
      <c r="H98" s="222">
        <v>205</v>
      </c>
      <c r="I98" s="223"/>
      <c r="J98" s="224">
        <f>ROUND(I98*H98,2)</f>
        <v>0</v>
      </c>
      <c r="K98" s="220" t="s">
        <v>207</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208</v>
      </c>
      <c r="AT98" s="230" t="s">
        <v>203</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246</v>
      </c>
    </row>
    <row r="99" s="2" customFormat="1" ht="21.75" customHeight="1">
      <c r="A99" s="37"/>
      <c r="B99" s="38"/>
      <c r="C99" s="218" t="s">
        <v>247</v>
      </c>
      <c r="D99" s="218" t="s">
        <v>203</v>
      </c>
      <c r="E99" s="219" t="s">
        <v>248</v>
      </c>
      <c r="F99" s="220" t="s">
        <v>249</v>
      </c>
      <c r="G99" s="221" t="s">
        <v>206</v>
      </c>
      <c r="H99" s="222">
        <v>860</v>
      </c>
      <c r="I99" s="223"/>
      <c r="J99" s="224">
        <f>ROUND(I99*H99,2)</f>
        <v>0</v>
      </c>
      <c r="K99" s="220" t="s">
        <v>207</v>
      </c>
      <c r="L99" s="225"/>
      <c r="M99" s="226" t="s">
        <v>19</v>
      </c>
      <c r="N99" s="227" t="s">
        <v>42</v>
      </c>
      <c r="O99" s="83"/>
      <c r="P99" s="228">
        <f>O99*H99</f>
        <v>0</v>
      </c>
      <c r="Q99" s="228">
        <v>0</v>
      </c>
      <c r="R99" s="228">
        <f>Q99*H99</f>
        <v>0</v>
      </c>
      <c r="S99" s="228">
        <v>0</v>
      </c>
      <c r="T99" s="229">
        <f>S99*H99</f>
        <v>0</v>
      </c>
      <c r="U99" s="37"/>
      <c r="V99" s="37"/>
      <c r="W99" s="37"/>
      <c r="X99" s="37"/>
      <c r="Y99" s="37"/>
      <c r="Z99" s="37"/>
      <c r="AA99" s="37"/>
      <c r="AB99" s="37"/>
      <c r="AC99" s="37"/>
      <c r="AD99" s="37"/>
      <c r="AE99" s="37"/>
      <c r="AR99" s="230" t="s">
        <v>208</v>
      </c>
      <c r="AT99" s="230" t="s">
        <v>203</v>
      </c>
      <c r="AU99" s="230" t="s">
        <v>78</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250</v>
      </c>
    </row>
    <row r="100" s="2" customFormat="1" ht="21.75" customHeight="1">
      <c r="A100" s="37"/>
      <c r="B100" s="38"/>
      <c r="C100" s="218" t="s">
        <v>251</v>
      </c>
      <c r="D100" s="218" t="s">
        <v>203</v>
      </c>
      <c r="E100" s="219" t="s">
        <v>252</v>
      </c>
      <c r="F100" s="220" t="s">
        <v>253</v>
      </c>
      <c r="G100" s="221" t="s">
        <v>206</v>
      </c>
      <c r="H100" s="222">
        <v>650</v>
      </c>
      <c r="I100" s="223"/>
      <c r="J100" s="224">
        <f>ROUND(I100*H100,2)</f>
        <v>0</v>
      </c>
      <c r="K100" s="220" t="s">
        <v>207</v>
      </c>
      <c r="L100" s="225"/>
      <c r="M100" s="226" t="s">
        <v>19</v>
      </c>
      <c r="N100" s="227"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208</v>
      </c>
      <c r="AT100" s="230" t="s">
        <v>203</v>
      </c>
      <c r="AU100" s="230" t="s">
        <v>78</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209</v>
      </c>
      <c r="BM100" s="230" t="s">
        <v>254</v>
      </c>
    </row>
    <row r="101" s="2" customFormat="1" ht="21.75" customHeight="1">
      <c r="A101" s="37"/>
      <c r="B101" s="38"/>
      <c r="C101" s="218" t="s">
        <v>255</v>
      </c>
      <c r="D101" s="218" t="s">
        <v>203</v>
      </c>
      <c r="E101" s="219" t="s">
        <v>256</v>
      </c>
      <c r="F101" s="220" t="s">
        <v>257</v>
      </c>
      <c r="G101" s="221" t="s">
        <v>206</v>
      </c>
      <c r="H101" s="222">
        <v>860</v>
      </c>
      <c r="I101" s="223"/>
      <c r="J101" s="224">
        <f>ROUND(I101*H101,2)</f>
        <v>0</v>
      </c>
      <c r="K101" s="220" t="s">
        <v>207</v>
      </c>
      <c r="L101" s="225"/>
      <c r="M101" s="226" t="s">
        <v>19</v>
      </c>
      <c r="N101" s="227" t="s">
        <v>42</v>
      </c>
      <c r="O101" s="83"/>
      <c r="P101" s="228">
        <f>O101*H101</f>
        <v>0</v>
      </c>
      <c r="Q101" s="228">
        <v>0</v>
      </c>
      <c r="R101" s="228">
        <f>Q101*H101</f>
        <v>0</v>
      </c>
      <c r="S101" s="228">
        <v>0</v>
      </c>
      <c r="T101" s="229">
        <f>S101*H101</f>
        <v>0</v>
      </c>
      <c r="U101" s="37"/>
      <c r="V101" s="37"/>
      <c r="W101" s="37"/>
      <c r="X101" s="37"/>
      <c r="Y101" s="37"/>
      <c r="Z101" s="37"/>
      <c r="AA101" s="37"/>
      <c r="AB101" s="37"/>
      <c r="AC101" s="37"/>
      <c r="AD101" s="37"/>
      <c r="AE101" s="37"/>
      <c r="AR101" s="230" t="s">
        <v>208</v>
      </c>
      <c r="AT101" s="230" t="s">
        <v>203</v>
      </c>
      <c r="AU101" s="230" t="s">
        <v>78</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258</v>
      </c>
    </row>
    <row r="102" s="2" customFormat="1" ht="21.75" customHeight="1">
      <c r="A102" s="37"/>
      <c r="B102" s="38"/>
      <c r="C102" s="232" t="s">
        <v>8</v>
      </c>
      <c r="D102" s="232" t="s">
        <v>259</v>
      </c>
      <c r="E102" s="233" t="s">
        <v>260</v>
      </c>
      <c r="F102" s="234" t="s">
        <v>261</v>
      </c>
      <c r="G102" s="235" t="s">
        <v>206</v>
      </c>
      <c r="H102" s="236">
        <v>5000</v>
      </c>
      <c r="I102" s="237"/>
      <c r="J102" s="238">
        <f>ROUND(I102*H102,2)</f>
        <v>0</v>
      </c>
      <c r="K102" s="234" t="s">
        <v>207</v>
      </c>
      <c r="L102" s="43"/>
      <c r="M102" s="239" t="s">
        <v>19</v>
      </c>
      <c r="N102" s="240"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209</v>
      </c>
      <c r="AT102" s="230" t="s">
        <v>259</v>
      </c>
      <c r="AU102" s="230" t="s">
        <v>78</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209</v>
      </c>
      <c r="BM102" s="230" t="s">
        <v>262</v>
      </c>
    </row>
    <row r="103" s="2" customFormat="1" ht="21.75" customHeight="1">
      <c r="A103" s="37"/>
      <c r="B103" s="38"/>
      <c r="C103" s="232" t="s">
        <v>263</v>
      </c>
      <c r="D103" s="232" t="s">
        <v>259</v>
      </c>
      <c r="E103" s="233" t="s">
        <v>264</v>
      </c>
      <c r="F103" s="234" t="s">
        <v>265</v>
      </c>
      <c r="G103" s="235" t="s">
        <v>266</v>
      </c>
      <c r="H103" s="236">
        <v>75</v>
      </c>
      <c r="I103" s="237"/>
      <c r="J103" s="238">
        <f>ROUND(I103*H103,2)</f>
        <v>0</v>
      </c>
      <c r="K103" s="234" t="s">
        <v>207</v>
      </c>
      <c r="L103" s="43"/>
      <c r="M103" s="239" t="s">
        <v>19</v>
      </c>
      <c r="N103" s="240" t="s">
        <v>42</v>
      </c>
      <c r="O103" s="83"/>
      <c r="P103" s="228">
        <f>O103*H103</f>
        <v>0</v>
      </c>
      <c r="Q103" s="228">
        <v>0</v>
      </c>
      <c r="R103" s="228">
        <f>Q103*H103</f>
        <v>0</v>
      </c>
      <c r="S103" s="228">
        <v>0</v>
      </c>
      <c r="T103" s="229">
        <f>S103*H103</f>
        <v>0</v>
      </c>
      <c r="U103" s="37"/>
      <c r="V103" s="37"/>
      <c r="W103" s="37"/>
      <c r="X103" s="37"/>
      <c r="Y103" s="37"/>
      <c r="Z103" s="37"/>
      <c r="AA103" s="37"/>
      <c r="AB103" s="37"/>
      <c r="AC103" s="37"/>
      <c r="AD103" s="37"/>
      <c r="AE103" s="37"/>
      <c r="AR103" s="230" t="s">
        <v>209</v>
      </c>
      <c r="AT103" s="230" t="s">
        <v>259</v>
      </c>
      <c r="AU103" s="230" t="s">
        <v>78</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267</v>
      </c>
    </row>
    <row r="104" s="2" customFormat="1" ht="21.75" customHeight="1">
      <c r="A104" s="37"/>
      <c r="B104" s="38"/>
      <c r="C104" s="232" t="s">
        <v>268</v>
      </c>
      <c r="D104" s="232" t="s">
        <v>259</v>
      </c>
      <c r="E104" s="233" t="s">
        <v>269</v>
      </c>
      <c r="F104" s="234" t="s">
        <v>270</v>
      </c>
      <c r="G104" s="235" t="s">
        <v>266</v>
      </c>
      <c r="H104" s="236">
        <v>25</v>
      </c>
      <c r="I104" s="237"/>
      <c r="J104" s="238">
        <f>ROUND(I104*H104,2)</f>
        <v>0</v>
      </c>
      <c r="K104" s="234" t="s">
        <v>207</v>
      </c>
      <c r="L104" s="43"/>
      <c r="M104" s="239" t="s">
        <v>19</v>
      </c>
      <c r="N104" s="240"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209</v>
      </c>
      <c r="AT104" s="230" t="s">
        <v>259</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271</v>
      </c>
    </row>
    <row r="105" s="2" customFormat="1" ht="21.75" customHeight="1">
      <c r="A105" s="37"/>
      <c r="B105" s="38"/>
      <c r="C105" s="218" t="s">
        <v>272</v>
      </c>
      <c r="D105" s="218" t="s">
        <v>203</v>
      </c>
      <c r="E105" s="219" t="s">
        <v>273</v>
      </c>
      <c r="F105" s="220" t="s">
        <v>274</v>
      </c>
      <c r="G105" s="221" t="s">
        <v>266</v>
      </c>
      <c r="H105" s="222">
        <v>12</v>
      </c>
      <c r="I105" s="223"/>
      <c r="J105" s="224">
        <f>ROUND(I105*H105,2)</f>
        <v>0</v>
      </c>
      <c r="K105" s="220" t="s">
        <v>207</v>
      </c>
      <c r="L105" s="225"/>
      <c r="M105" s="226" t="s">
        <v>19</v>
      </c>
      <c r="N105" s="227" t="s">
        <v>42</v>
      </c>
      <c r="O105" s="83"/>
      <c r="P105" s="228">
        <f>O105*H105</f>
        <v>0</v>
      </c>
      <c r="Q105" s="228">
        <v>0</v>
      </c>
      <c r="R105" s="228">
        <f>Q105*H105</f>
        <v>0</v>
      </c>
      <c r="S105" s="228">
        <v>0</v>
      </c>
      <c r="T105" s="229">
        <f>S105*H105</f>
        <v>0</v>
      </c>
      <c r="U105" s="37"/>
      <c r="V105" s="37"/>
      <c r="W105" s="37"/>
      <c r="X105" s="37"/>
      <c r="Y105" s="37"/>
      <c r="Z105" s="37"/>
      <c r="AA105" s="37"/>
      <c r="AB105" s="37"/>
      <c r="AC105" s="37"/>
      <c r="AD105" s="37"/>
      <c r="AE105" s="37"/>
      <c r="AR105" s="230" t="s">
        <v>275</v>
      </c>
      <c r="AT105" s="230" t="s">
        <v>203</v>
      </c>
      <c r="AU105" s="230" t="s">
        <v>78</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275</v>
      </c>
      <c r="BM105" s="230" t="s">
        <v>276</v>
      </c>
    </row>
    <row r="106" s="2" customFormat="1" ht="33" customHeight="1">
      <c r="A106" s="37"/>
      <c r="B106" s="38"/>
      <c r="C106" s="232" t="s">
        <v>277</v>
      </c>
      <c r="D106" s="232" t="s">
        <v>259</v>
      </c>
      <c r="E106" s="233" t="s">
        <v>278</v>
      </c>
      <c r="F106" s="234" t="s">
        <v>279</v>
      </c>
      <c r="G106" s="235" t="s">
        <v>266</v>
      </c>
      <c r="H106" s="236">
        <v>12</v>
      </c>
      <c r="I106" s="237"/>
      <c r="J106" s="238">
        <f>ROUND(I106*H106,2)</f>
        <v>0</v>
      </c>
      <c r="K106" s="234" t="s">
        <v>207</v>
      </c>
      <c r="L106" s="43"/>
      <c r="M106" s="239" t="s">
        <v>19</v>
      </c>
      <c r="N106" s="240"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280</v>
      </c>
      <c r="AT106" s="230" t="s">
        <v>259</v>
      </c>
      <c r="AU106" s="230" t="s">
        <v>78</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280</v>
      </c>
      <c r="BM106" s="230" t="s">
        <v>281</v>
      </c>
    </row>
    <row r="107" s="2" customFormat="1" ht="21.75" customHeight="1">
      <c r="A107" s="37"/>
      <c r="B107" s="38"/>
      <c r="C107" s="218" t="s">
        <v>282</v>
      </c>
      <c r="D107" s="218" t="s">
        <v>203</v>
      </c>
      <c r="E107" s="219" t="s">
        <v>283</v>
      </c>
      <c r="F107" s="220" t="s">
        <v>284</v>
      </c>
      <c r="G107" s="221" t="s">
        <v>266</v>
      </c>
      <c r="H107" s="222">
        <v>1</v>
      </c>
      <c r="I107" s="223"/>
      <c r="J107" s="224">
        <f>ROUND(I107*H107,2)</f>
        <v>0</v>
      </c>
      <c r="K107" s="220" t="s">
        <v>207</v>
      </c>
      <c r="L107" s="225"/>
      <c r="M107" s="226" t="s">
        <v>19</v>
      </c>
      <c r="N107" s="227" t="s">
        <v>42</v>
      </c>
      <c r="O107" s="83"/>
      <c r="P107" s="228">
        <f>O107*H107</f>
        <v>0</v>
      </c>
      <c r="Q107" s="228">
        <v>0</v>
      </c>
      <c r="R107" s="228">
        <f>Q107*H107</f>
        <v>0</v>
      </c>
      <c r="S107" s="228">
        <v>0</v>
      </c>
      <c r="T107" s="229">
        <f>S107*H107</f>
        <v>0</v>
      </c>
      <c r="U107" s="37"/>
      <c r="V107" s="37"/>
      <c r="W107" s="37"/>
      <c r="X107" s="37"/>
      <c r="Y107" s="37"/>
      <c r="Z107" s="37"/>
      <c r="AA107" s="37"/>
      <c r="AB107" s="37"/>
      <c r="AC107" s="37"/>
      <c r="AD107" s="37"/>
      <c r="AE107" s="37"/>
      <c r="AR107" s="230" t="s">
        <v>275</v>
      </c>
      <c r="AT107" s="230" t="s">
        <v>203</v>
      </c>
      <c r="AU107" s="230" t="s">
        <v>78</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275</v>
      </c>
      <c r="BM107" s="230" t="s">
        <v>285</v>
      </c>
    </row>
    <row r="108" s="2" customFormat="1" ht="21.75" customHeight="1">
      <c r="A108" s="37"/>
      <c r="B108" s="38"/>
      <c r="C108" s="218" t="s">
        <v>7</v>
      </c>
      <c r="D108" s="218" t="s">
        <v>203</v>
      </c>
      <c r="E108" s="219" t="s">
        <v>286</v>
      </c>
      <c r="F108" s="220" t="s">
        <v>287</v>
      </c>
      <c r="G108" s="221" t="s">
        <v>266</v>
      </c>
      <c r="H108" s="222">
        <v>24</v>
      </c>
      <c r="I108" s="223"/>
      <c r="J108" s="224">
        <f>ROUND(I108*H108,2)</f>
        <v>0</v>
      </c>
      <c r="K108" s="220" t="s">
        <v>207</v>
      </c>
      <c r="L108" s="225"/>
      <c r="M108" s="226" t="s">
        <v>19</v>
      </c>
      <c r="N108" s="227"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275</v>
      </c>
      <c r="AT108" s="230" t="s">
        <v>203</v>
      </c>
      <c r="AU108" s="230" t="s">
        <v>78</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275</v>
      </c>
      <c r="BM108" s="230" t="s">
        <v>288</v>
      </c>
    </row>
    <row r="109" s="2" customFormat="1" ht="33" customHeight="1">
      <c r="A109" s="37"/>
      <c r="B109" s="38"/>
      <c r="C109" s="232" t="s">
        <v>289</v>
      </c>
      <c r="D109" s="232" t="s">
        <v>259</v>
      </c>
      <c r="E109" s="233" t="s">
        <v>290</v>
      </c>
      <c r="F109" s="234" t="s">
        <v>291</v>
      </c>
      <c r="G109" s="235" t="s">
        <v>266</v>
      </c>
      <c r="H109" s="236">
        <v>16</v>
      </c>
      <c r="I109" s="237"/>
      <c r="J109" s="238">
        <f>ROUND(I109*H109,2)</f>
        <v>0</v>
      </c>
      <c r="K109" s="234" t="s">
        <v>207</v>
      </c>
      <c r="L109" s="43"/>
      <c r="M109" s="239" t="s">
        <v>19</v>
      </c>
      <c r="N109" s="240" t="s">
        <v>42</v>
      </c>
      <c r="O109" s="83"/>
      <c r="P109" s="228">
        <f>O109*H109</f>
        <v>0</v>
      </c>
      <c r="Q109" s="228">
        <v>0</v>
      </c>
      <c r="R109" s="228">
        <f>Q109*H109</f>
        <v>0</v>
      </c>
      <c r="S109" s="228">
        <v>0</v>
      </c>
      <c r="T109" s="229">
        <f>S109*H109</f>
        <v>0</v>
      </c>
      <c r="U109" s="37"/>
      <c r="V109" s="37"/>
      <c r="W109" s="37"/>
      <c r="X109" s="37"/>
      <c r="Y109" s="37"/>
      <c r="Z109" s="37"/>
      <c r="AA109" s="37"/>
      <c r="AB109" s="37"/>
      <c r="AC109" s="37"/>
      <c r="AD109" s="37"/>
      <c r="AE109" s="37"/>
      <c r="AR109" s="230" t="s">
        <v>280</v>
      </c>
      <c r="AT109" s="230" t="s">
        <v>259</v>
      </c>
      <c r="AU109" s="230" t="s">
        <v>78</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280</v>
      </c>
      <c r="BM109" s="230" t="s">
        <v>292</v>
      </c>
    </row>
    <row r="110" s="2" customFormat="1" ht="21.75" customHeight="1">
      <c r="A110" s="37"/>
      <c r="B110" s="38"/>
      <c r="C110" s="218" t="s">
        <v>293</v>
      </c>
      <c r="D110" s="218" t="s">
        <v>203</v>
      </c>
      <c r="E110" s="219" t="s">
        <v>294</v>
      </c>
      <c r="F110" s="220" t="s">
        <v>295</v>
      </c>
      <c r="G110" s="221" t="s">
        <v>296</v>
      </c>
      <c r="H110" s="222">
        <v>2</v>
      </c>
      <c r="I110" s="223"/>
      <c r="J110" s="224">
        <f>ROUND(I110*H110,2)</f>
        <v>0</v>
      </c>
      <c r="K110" s="220" t="s">
        <v>207</v>
      </c>
      <c r="L110" s="225"/>
      <c r="M110" s="226" t="s">
        <v>19</v>
      </c>
      <c r="N110" s="227"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275</v>
      </c>
      <c r="AT110" s="230" t="s">
        <v>203</v>
      </c>
      <c r="AU110" s="230" t="s">
        <v>78</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275</v>
      </c>
      <c r="BM110" s="230" t="s">
        <v>297</v>
      </c>
    </row>
    <row r="111" s="2" customFormat="1" ht="21.75" customHeight="1">
      <c r="A111" s="37"/>
      <c r="B111" s="38"/>
      <c r="C111" s="218" t="s">
        <v>298</v>
      </c>
      <c r="D111" s="218" t="s">
        <v>203</v>
      </c>
      <c r="E111" s="219" t="s">
        <v>299</v>
      </c>
      <c r="F111" s="220" t="s">
        <v>300</v>
      </c>
      <c r="G111" s="221" t="s">
        <v>206</v>
      </c>
      <c r="H111" s="222">
        <v>450</v>
      </c>
      <c r="I111" s="223"/>
      <c r="J111" s="224">
        <f>ROUND(I111*H111,2)</f>
        <v>0</v>
      </c>
      <c r="K111" s="220" t="s">
        <v>207</v>
      </c>
      <c r="L111" s="225"/>
      <c r="M111" s="241" t="s">
        <v>19</v>
      </c>
      <c r="N111" s="242" t="s">
        <v>42</v>
      </c>
      <c r="O111" s="243"/>
      <c r="P111" s="244">
        <f>O111*H111</f>
        <v>0</v>
      </c>
      <c r="Q111" s="244">
        <v>0</v>
      </c>
      <c r="R111" s="244">
        <f>Q111*H111</f>
        <v>0</v>
      </c>
      <c r="S111" s="244">
        <v>0</v>
      </c>
      <c r="T111" s="245">
        <f>S111*H111</f>
        <v>0</v>
      </c>
      <c r="U111" s="37"/>
      <c r="V111" s="37"/>
      <c r="W111" s="37"/>
      <c r="X111" s="37"/>
      <c r="Y111" s="37"/>
      <c r="Z111" s="37"/>
      <c r="AA111" s="37"/>
      <c r="AB111" s="37"/>
      <c r="AC111" s="37"/>
      <c r="AD111" s="37"/>
      <c r="AE111" s="37"/>
      <c r="AR111" s="230" t="s">
        <v>275</v>
      </c>
      <c r="AT111" s="230" t="s">
        <v>203</v>
      </c>
      <c r="AU111" s="230" t="s">
        <v>78</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275</v>
      </c>
      <c r="BM111" s="230" t="s">
        <v>301</v>
      </c>
    </row>
    <row r="112" s="2" customFormat="1" ht="6.96" customHeight="1">
      <c r="A112" s="37"/>
      <c r="B112" s="58"/>
      <c r="C112" s="59"/>
      <c r="D112" s="59"/>
      <c r="E112" s="59"/>
      <c r="F112" s="59"/>
      <c r="G112" s="59"/>
      <c r="H112" s="59"/>
      <c r="I112" s="175"/>
      <c r="J112" s="59"/>
      <c r="K112" s="59"/>
      <c r="L112" s="43"/>
      <c r="M112" s="37"/>
      <c r="O112" s="37"/>
      <c r="P112" s="37"/>
      <c r="Q112" s="37"/>
      <c r="R112" s="37"/>
      <c r="S112" s="37"/>
      <c r="T112" s="37"/>
      <c r="U112" s="37"/>
      <c r="V112" s="37"/>
      <c r="W112" s="37"/>
      <c r="X112" s="37"/>
      <c r="Y112" s="37"/>
      <c r="Z112" s="37"/>
      <c r="AA112" s="37"/>
      <c r="AB112" s="37"/>
      <c r="AC112" s="37"/>
      <c r="AD112" s="37"/>
      <c r="AE112" s="37"/>
    </row>
  </sheetData>
  <sheetProtection sheet="1" autoFilter="0" formatColumns="0" formatRows="0" objects="1" scenarios="1" spinCount="100000" saltValue="A7f7x+S61NmNSosdVOXwnl/DxYpPvuXP8CLB+i2fZFgiVNf4sO1htiWt7HNN2Spd+vsIt8lUwTN5zEi9H+8Itw==" hashValue="aTAVPnd97l7p+JLXqDZCCkZqTWsxZzAhORRRdw5ur4lgLfsex47PobklkVzDAz98gEEZVnFM/x77JWwtE0Huxg==" algorithmName="SHA-512" password="CC35"/>
  <autoFilter ref="C85:K11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154</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2434</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2514</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ROUND(J91,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ROUND((SUM(BE91:BE96)),  2)</f>
        <v>0</v>
      </c>
      <c r="G37" s="37"/>
      <c r="H37" s="37"/>
      <c r="I37" s="164">
        <v>0.20999999999999999</v>
      </c>
      <c r="J37" s="163">
        <f>ROUND(((SUM(BE91:BE96))*I37),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ROUND((SUM(BF91:BF96)),  2)</f>
        <v>0</v>
      </c>
      <c r="G38" s="37"/>
      <c r="H38" s="37"/>
      <c r="I38" s="164">
        <v>0.14999999999999999</v>
      </c>
      <c r="J38" s="163">
        <f>ROUND(((SUM(BF91:BF96))*I38),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ROUND((SUM(BG91:BG96)),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ROUND((SUM(BH91:BH96)),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ROUND((SUM(BI91:BI96)),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2434</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5.2 - Materiál zadavatele -  NEOCEŇOVAT !</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J91</f>
        <v>0</v>
      </c>
      <c r="K67" s="39"/>
      <c r="L67" s="147"/>
      <c r="S67" s="37"/>
      <c r="T67" s="37"/>
      <c r="U67" s="37"/>
      <c r="V67" s="37"/>
      <c r="W67" s="37"/>
      <c r="X67" s="37"/>
      <c r="Y67" s="37"/>
      <c r="Z67" s="37"/>
      <c r="AA67" s="37"/>
      <c r="AB67" s="37"/>
      <c r="AC67" s="37"/>
      <c r="AD67" s="37"/>
      <c r="AE67" s="37"/>
      <c r="AU67" s="16" t="s">
        <v>186</v>
      </c>
    </row>
    <row r="68" s="2" customFormat="1" ht="21.84" customHeight="1">
      <c r="A68" s="37"/>
      <c r="B68" s="38"/>
      <c r="C68" s="39"/>
      <c r="D68" s="39"/>
      <c r="E68" s="39"/>
      <c r="F68" s="39"/>
      <c r="G68" s="39"/>
      <c r="H68" s="39"/>
      <c r="I68" s="146"/>
      <c r="J68" s="39"/>
      <c r="K68" s="39"/>
      <c r="L68" s="147"/>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175"/>
      <c r="J69" s="59"/>
      <c r="K69" s="59"/>
      <c r="L69" s="147"/>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178"/>
      <c r="J73" s="61"/>
      <c r="K73" s="61"/>
      <c r="L73" s="147"/>
      <c r="S73" s="37"/>
      <c r="T73" s="37"/>
      <c r="U73" s="37"/>
      <c r="V73" s="37"/>
      <c r="W73" s="37"/>
      <c r="X73" s="37"/>
      <c r="Y73" s="37"/>
      <c r="Z73" s="37"/>
      <c r="AA73" s="37"/>
      <c r="AB73" s="37"/>
      <c r="AC73" s="37"/>
      <c r="AD73" s="37"/>
      <c r="AE73" s="37"/>
    </row>
    <row r="74" s="2" customFormat="1" ht="24.96" customHeight="1">
      <c r="A74" s="37"/>
      <c r="B74" s="38"/>
      <c r="C74" s="22" t="s">
        <v>188</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179" t="str">
        <f>E7</f>
        <v>ŽST Božejovice, oprava SZZ a osvětlení včetně zrušení postradatelného zařízení infrastruktury</v>
      </c>
      <c r="F77" s="31"/>
      <c r="G77" s="31"/>
      <c r="H77" s="31"/>
      <c r="I77" s="146"/>
      <c r="J77" s="39"/>
      <c r="K77" s="39"/>
      <c r="L77" s="147"/>
      <c r="S77" s="37"/>
      <c r="T77" s="37"/>
      <c r="U77" s="37"/>
      <c r="V77" s="37"/>
      <c r="W77" s="37"/>
      <c r="X77" s="37"/>
      <c r="Y77" s="37"/>
      <c r="Z77" s="37"/>
      <c r="AA77" s="37"/>
      <c r="AB77" s="37"/>
      <c r="AC77" s="37"/>
      <c r="AD77" s="37"/>
      <c r="AE77" s="37"/>
    </row>
    <row r="78" s="1" customFormat="1" ht="12" customHeight="1">
      <c r="B78" s="20"/>
      <c r="C78" s="31" t="s">
        <v>179</v>
      </c>
      <c r="D78" s="21"/>
      <c r="E78" s="21"/>
      <c r="F78" s="21"/>
      <c r="G78" s="21"/>
      <c r="H78" s="21"/>
      <c r="I78" s="138"/>
      <c r="J78" s="21"/>
      <c r="K78" s="21"/>
      <c r="L78" s="19"/>
    </row>
    <row r="79" s="1" customFormat="1" ht="16.5" customHeight="1">
      <c r="B79" s="20"/>
      <c r="C79" s="21"/>
      <c r="D79" s="21"/>
      <c r="E79" s="179" t="s">
        <v>1774</v>
      </c>
      <c r="F79" s="21"/>
      <c r="G79" s="21"/>
      <c r="H79" s="21"/>
      <c r="I79" s="138"/>
      <c r="J79" s="21"/>
      <c r="K79" s="21"/>
      <c r="L79" s="19"/>
    </row>
    <row r="80" s="1" customFormat="1" ht="12" customHeight="1">
      <c r="B80" s="20"/>
      <c r="C80" s="31" t="s">
        <v>181</v>
      </c>
      <c r="D80" s="21"/>
      <c r="E80" s="21"/>
      <c r="F80" s="21"/>
      <c r="G80" s="21"/>
      <c r="H80" s="21"/>
      <c r="I80" s="138"/>
      <c r="J80" s="21"/>
      <c r="K80" s="21"/>
      <c r="L80" s="19"/>
    </row>
    <row r="81" s="2" customFormat="1" ht="16.5" customHeight="1">
      <c r="A81" s="37"/>
      <c r="B81" s="38"/>
      <c r="C81" s="39"/>
      <c r="D81" s="39"/>
      <c r="E81" s="260" t="s">
        <v>2434</v>
      </c>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1381</v>
      </c>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6.5" customHeight="1">
      <c r="A83" s="37"/>
      <c r="B83" s="38"/>
      <c r="C83" s="39"/>
      <c r="D83" s="39"/>
      <c r="E83" s="68" t="str">
        <f>E13</f>
        <v xml:space="preserve">SO 5.2 - Materiál zadavatele -  NEOCEŇOVAT !</v>
      </c>
      <c r="F83" s="39"/>
      <c r="G83" s="39"/>
      <c r="H83" s="39"/>
      <c r="I83" s="146"/>
      <c r="J83" s="39"/>
      <c r="K83" s="39"/>
      <c r="L83" s="147"/>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F16</f>
        <v>žst. Božejovice</v>
      </c>
      <c r="G85" s="39"/>
      <c r="H85" s="39"/>
      <c r="I85" s="149" t="s">
        <v>23</v>
      </c>
      <c r="J85" s="71" t="str">
        <f>IF(J16="","",J16)</f>
        <v>11. 3. 2020</v>
      </c>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E19</f>
        <v xml:space="preserve">Správa železnic, s. o., OŘ Plzeň </v>
      </c>
      <c r="G87" s="39"/>
      <c r="H87" s="39"/>
      <c r="I87" s="149" t="s">
        <v>31</v>
      </c>
      <c r="J87" s="35" t="str">
        <f>E25</f>
        <v xml:space="preserve"> </v>
      </c>
      <c r="K87" s="39"/>
      <c r="L87" s="147"/>
      <c r="S87" s="37"/>
      <c r="T87" s="37"/>
      <c r="U87" s="37"/>
      <c r="V87" s="37"/>
      <c r="W87" s="37"/>
      <c r="X87" s="37"/>
      <c r="Y87" s="37"/>
      <c r="Z87" s="37"/>
      <c r="AA87" s="37"/>
      <c r="AB87" s="37"/>
      <c r="AC87" s="37"/>
      <c r="AD87" s="37"/>
      <c r="AE87" s="37"/>
    </row>
    <row r="88" s="2" customFormat="1" ht="15.15" customHeight="1">
      <c r="A88" s="37"/>
      <c r="B88" s="38"/>
      <c r="C88" s="31" t="s">
        <v>29</v>
      </c>
      <c r="D88" s="39"/>
      <c r="E88" s="39"/>
      <c r="F88" s="26" t="str">
        <f>IF(E22="","",E22)</f>
        <v>Vyplň údaj</v>
      </c>
      <c r="G88" s="39"/>
      <c r="H88" s="39"/>
      <c r="I88" s="149" t="s">
        <v>34</v>
      </c>
      <c r="J88" s="35" t="str">
        <f>E28</f>
        <v>Libor Brabenec</v>
      </c>
      <c r="K88" s="39"/>
      <c r="L88" s="147"/>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10" customFormat="1" ht="29.28" customHeight="1">
      <c r="A90" s="192"/>
      <c r="B90" s="193"/>
      <c r="C90" s="194" t="s">
        <v>189</v>
      </c>
      <c r="D90" s="195" t="s">
        <v>56</v>
      </c>
      <c r="E90" s="195" t="s">
        <v>52</v>
      </c>
      <c r="F90" s="195" t="s">
        <v>53</v>
      </c>
      <c r="G90" s="195" t="s">
        <v>190</v>
      </c>
      <c r="H90" s="195" t="s">
        <v>191</v>
      </c>
      <c r="I90" s="196" t="s">
        <v>192</v>
      </c>
      <c r="J90" s="195" t="s">
        <v>185</v>
      </c>
      <c r="K90" s="197" t="s">
        <v>193</v>
      </c>
      <c r="L90" s="198"/>
      <c r="M90" s="91" t="s">
        <v>19</v>
      </c>
      <c r="N90" s="92" t="s">
        <v>41</v>
      </c>
      <c r="O90" s="92" t="s">
        <v>194</v>
      </c>
      <c r="P90" s="92" t="s">
        <v>195</v>
      </c>
      <c r="Q90" s="92" t="s">
        <v>196</v>
      </c>
      <c r="R90" s="92" t="s">
        <v>197</v>
      </c>
      <c r="S90" s="92" t="s">
        <v>198</v>
      </c>
      <c r="T90" s="93" t="s">
        <v>199</v>
      </c>
      <c r="U90" s="192"/>
      <c r="V90" s="192"/>
      <c r="W90" s="192"/>
      <c r="X90" s="192"/>
      <c r="Y90" s="192"/>
      <c r="Z90" s="192"/>
      <c r="AA90" s="192"/>
      <c r="AB90" s="192"/>
      <c r="AC90" s="192"/>
      <c r="AD90" s="192"/>
      <c r="AE90" s="192"/>
    </row>
    <row r="91" s="2" customFormat="1" ht="22.8" customHeight="1">
      <c r="A91" s="37"/>
      <c r="B91" s="38"/>
      <c r="C91" s="98" t="s">
        <v>200</v>
      </c>
      <c r="D91" s="39"/>
      <c r="E91" s="39"/>
      <c r="F91" s="39"/>
      <c r="G91" s="39"/>
      <c r="H91" s="39"/>
      <c r="I91" s="146"/>
      <c r="J91" s="199">
        <f>BK91</f>
        <v>0</v>
      </c>
      <c r="K91" s="39"/>
      <c r="L91" s="43"/>
      <c r="M91" s="94"/>
      <c r="N91" s="200"/>
      <c r="O91" s="95"/>
      <c r="P91" s="201">
        <f>SUM(P92:P96)</f>
        <v>0</v>
      </c>
      <c r="Q91" s="95"/>
      <c r="R91" s="201">
        <f>SUM(R92:R96)</f>
        <v>0</v>
      </c>
      <c r="S91" s="95"/>
      <c r="T91" s="202">
        <f>SUM(T92:T96)</f>
        <v>0</v>
      </c>
      <c r="U91" s="37"/>
      <c r="V91" s="37"/>
      <c r="W91" s="37"/>
      <c r="X91" s="37"/>
      <c r="Y91" s="37"/>
      <c r="Z91" s="37"/>
      <c r="AA91" s="37"/>
      <c r="AB91" s="37"/>
      <c r="AC91" s="37"/>
      <c r="AD91" s="37"/>
      <c r="AE91" s="37"/>
      <c r="AT91" s="16" t="s">
        <v>70</v>
      </c>
      <c r="AU91" s="16" t="s">
        <v>186</v>
      </c>
      <c r="BK91" s="203">
        <f>SUM(BK92:BK96)</f>
        <v>0</v>
      </c>
    </row>
    <row r="92" s="2" customFormat="1" ht="21.75" customHeight="1">
      <c r="A92" s="37"/>
      <c r="B92" s="38"/>
      <c r="C92" s="218" t="s">
        <v>78</v>
      </c>
      <c r="D92" s="218" t="s">
        <v>203</v>
      </c>
      <c r="E92" s="219" t="s">
        <v>2515</v>
      </c>
      <c r="F92" s="220" t="s">
        <v>2516</v>
      </c>
      <c r="G92" s="221" t="s">
        <v>206</v>
      </c>
      <c r="H92" s="222">
        <v>950</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71</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2517</v>
      </c>
    </row>
    <row r="93" s="2" customFormat="1">
      <c r="A93" s="37"/>
      <c r="B93" s="38"/>
      <c r="C93" s="39"/>
      <c r="D93" s="254" t="s">
        <v>341</v>
      </c>
      <c r="E93" s="39"/>
      <c r="F93" s="255" t="s">
        <v>2518</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71</v>
      </c>
    </row>
    <row r="94" s="2" customFormat="1" ht="21.75" customHeight="1">
      <c r="A94" s="37"/>
      <c r="B94" s="38"/>
      <c r="C94" s="218" t="s">
        <v>80</v>
      </c>
      <c r="D94" s="218" t="s">
        <v>203</v>
      </c>
      <c r="E94" s="219" t="s">
        <v>2285</v>
      </c>
      <c r="F94" s="220" t="s">
        <v>2286</v>
      </c>
      <c r="G94" s="221" t="s">
        <v>266</v>
      </c>
      <c r="H94" s="222">
        <v>709</v>
      </c>
      <c r="I94" s="223"/>
      <c r="J94" s="224">
        <f>ROUND(I94*H94,2)</f>
        <v>0</v>
      </c>
      <c r="K94" s="220" t="s">
        <v>207</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208</v>
      </c>
      <c r="AT94" s="230" t="s">
        <v>203</v>
      </c>
      <c r="AU94" s="230" t="s">
        <v>71</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2519</v>
      </c>
    </row>
    <row r="95" s="2" customFormat="1">
      <c r="A95" s="37"/>
      <c r="B95" s="38"/>
      <c r="C95" s="39"/>
      <c r="D95" s="254" t="s">
        <v>341</v>
      </c>
      <c r="E95" s="39"/>
      <c r="F95" s="255" t="s">
        <v>2520</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71</v>
      </c>
    </row>
    <row r="96" s="13" customFormat="1">
      <c r="A96" s="13"/>
      <c r="B96" s="264"/>
      <c r="C96" s="265"/>
      <c r="D96" s="254" t="s">
        <v>1417</v>
      </c>
      <c r="E96" s="266" t="s">
        <v>19</v>
      </c>
      <c r="F96" s="267" t="s">
        <v>2521</v>
      </c>
      <c r="G96" s="265"/>
      <c r="H96" s="268">
        <v>709</v>
      </c>
      <c r="I96" s="269"/>
      <c r="J96" s="265"/>
      <c r="K96" s="265"/>
      <c r="L96" s="270"/>
      <c r="M96" s="276"/>
      <c r="N96" s="277"/>
      <c r="O96" s="277"/>
      <c r="P96" s="277"/>
      <c r="Q96" s="277"/>
      <c r="R96" s="277"/>
      <c r="S96" s="277"/>
      <c r="T96" s="278"/>
      <c r="U96" s="13"/>
      <c r="V96" s="13"/>
      <c r="W96" s="13"/>
      <c r="X96" s="13"/>
      <c r="Y96" s="13"/>
      <c r="Z96" s="13"/>
      <c r="AA96" s="13"/>
      <c r="AB96" s="13"/>
      <c r="AC96" s="13"/>
      <c r="AD96" s="13"/>
      <c r="AE96" s="13"/>
      <c r="AT96" s="274" t="s">
        <v>1417</v>
      </c>
      <c r="AU96" s="274" t="s">
        <v>71</v>
      </c>
      <c r="AV96" s="13" t="s">
        <v>80</v>
      </c>
      <c r="AW96" s="13" t="s">
        <v>33</v>
      </c>
      <c r="AX96" s="13" t="s">
        <v>78</v>
      </c>
      <c r="AY96" s="274" t="s">
        <v>202</v>
      </c>
    </row>
    <row r="97" s="2" customFormat="1" ht="6.96" customHeight="1">
      <c r="A97" s="37"/>
      <c r="B97" s="58"/>
      <c r="C97" s="59"/>
      <c r="D97" s="59"/>
      <c r="E97" s="59"/>
      <c r="F97" s="59"/>
      <c r="G97" s="59"/>
      <c r="H97" s="59"/>
      <c r="I97" s="175"/>
      <c r="J97" s="59"/>
      <c r="K97" s="59"/>
      <c r="L97" s="43"/>
      <c r="M97" s="37"/>
      <c r="O97" s="37"/>
      <c r="P97" s="37"/>
      <c r="Q97" s="37"/>
      <c r="R97" s="37"/>
      <c r="S97" s="37"/>
      <c r="T97" s="37"/>
      <c r="U97" s="37"/>
      <c r="V97" s="37"/>
      <c r="W97" s="37"/>
      <c r="X97" s="37"/>
      <c r="Y97" s="37"/>
      <c r="Z97" s="37"/>
      <c r="AA97" s="37"/>
      <c r="AB97" s="37"/>
      <c r="AC97" s="37"/>
      <c r="AD97" s="37"/>
      <c r="AE97" s="37"/>
    </row>
  </sheetData>
  <sheetProtection sheet="1" autoFilter="0" formatColumns="0" formatRows="0" objects="1" scenarios="1" spinCount="100000" saltValue="ucSnR65yl3ZgHDx5eOBUfTlxFHPihz+yYbhTJhdG277OerODKpjd7EPeMpD6SCoYQc4GPNgxx1ol66oa/sTA5g==" hashValue="NbFoonwDA4d1Vwgx2doXknFLt2nveR8V0i7pwa1wNN4X/FDKwsGCSDo2dG3knxo2s8PaXMPmDCD1u2MnVM+0+g==" algorithmName="SHA-512" password="CC35"/>
  <autoFilter ref="C90:K9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159</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2522</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2523</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ROUND((SUM(BE94:BE227)),  2)</f>
        <v>0</v>
      </c>
      <c r="G37" s="37"/>
      <c r="H37" s="37"/>
      <c r="I37" s="164">
        <v>0.20999999999999999</v>
      </c>
      <c r="J37" s="163">
        <f>ROUND(((SUM(BE94:BE227))*I37),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ROUND((SUM(BF94:BF227)),  2)</f>
        <v>0</v>
      </c>
      <c r="G38" s="37"/>
      <c r="H38" s="37"/>
      <c r="I38" s="164">
        <v>0.14999999999999999</v>
      </c>
      <c r="J38" s="163">
        <f>ROUND(((SUM(BF94:BF227))*I38),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ROUND((SUM(BG94:BG227)),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ROUND((SUM(BH94:BH227)),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ROUND((SUM(BI94:BI227)),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2522</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6.1 -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J133</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J134</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J193</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2522</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6.1 -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P95+SUM(P96:P133)+P193</f>
        <v>0</v>
      </c>
      <c r="Q94" s="95"/>
      <c r="R94" s="201">
        <f>R95+SUM(R96:R133)+R193</f>
        <v>163.76638</v>
      </c>
      <c r="S94" s="95"/>
      <c r="T94" s="202">
        <f>T95+SUM(T96:T133)+T193</f>
        <v>0</v>
      </c>
      <c r="U94" s="37"/>
      <c r="V94" s="37"/>
      <c r="W94" s="37"/>
      <c r="X94" s="37"/>
      <c r="Y94" s="37"/>
      <c r="Z94" s="37"/>
      <c r="AA94" s="37"/>
      <c r="AB94" s="37"/>
      <c r="AC94" s="37"/>
      <c r="AD94" s="37"/>
      <c r="AE94" s="37"/>
      <c r="AT94" s="16" t="s">
        <v>70</v>
      </c>
      <c r="AU94" s="16" t="s">
        <v>186</v>
      </c>
      <c r="BK94" s="203">
        <f>BK95+SUM(BK96:BK133)+BK193</f>
        <v>0</v>
      </c>
    </row>
    <row r="95" s="2" customFormat="1" ht="21.75" customHeight="1">
      <c r="A95" s="37"/>
      <c r="B95" s="38"/>
      <c r="C95" s="218" t="s">
        <v>78</v>
      </c>
      <c r="D95" s="218" t="s">
        <v>203</v>
      </c>
      <c r="E95" s="219" t="s">
        <v>1864</v>
      </c>
      <c r="F95" s="220" t="s">
        <v>1865</v>
      </c>
      <c r="G95" s="221" t="s">
        <v>266</v>
      </c>
      <c r="H95" s="222">
        <v>11</v>
      </c>
      <c r="I95" s="223"/>
      <c r="J95" s="224">
        <f>ROUND(I95*H95,2)</f>
        <v>0</v>
      </c>
      <c r="K95" s="220" t="s">
        <v>207</v>
      </c>
      <c r="L95" s="225"/>
      <c r="M95" s="226" t="s">
        <v>19</v>
      </c>
      <c r="N95" s="227" t="s">
        <v>42</v>
      </c>
      <c r="O95" s="83"/>
      <c r="P95" s="228">
        <f>O95*H95</f>
        <v>0</v>
      </c>
      <c r="Q95" s="228">
        <v>0.10299999999999999</v>
      </c>
      <c r="R95" s="228">
        <f>Q95*H95</f>
        <v>1.133</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2524</v>
      </c>
    </row>
    <row r="96" s="2" customFormat="1">
      <c r="A96" s="37"/>
      <c r="B96" s="38"/>
      <c r="C96" s="39"/>
      <c r="D96" s="254" t="s">
        <v>341</v>
      </c>
      <c r="E96" s="39"/>
      <c r="F96" s="255" t="s">
        <v>2525</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2" customFormat="1" ht="21.75" customHeight="1">
      <c r="A97" s="37"/>
      <c r="B97" s="38"/>
      <c r="C97" s="218" t="s">
        <v>80</v>
      </c>
      <c r="D97" s="218" t="s">
        <v>203</v>
      </c>
      <c r="E97" s="219" t="s">
        <v>1873</v>
      </c>
      <c r="F97" s="220" t="s">
        <v>1874</v>
      </c>
      <c r="G97" s="221" t="s">
        <v>266</v>
      </c>
      <c r="H97" s="222">
        <v>88</v>
      </c>
      <c r="I97" s="223"/>
      <c r="J97" s="224">
        <f>ROUND(I97*H97,2)</f>
        <v>0</v>
      </c>
      <c r="K97" s="220" t="s">
        <v>207</v>
      </c>
      <c r="L97" s="225"/>
      <c r="M97" s="226" t="s">
        <v>19</v>
      </c>
      <c r="N97" s="227" t="s">
        <v>42</v>
      </c>
      <c r="O97" s="83"/>
      <c r="P97" s="228">
        <f>O97*H97</f>
        <v>0</v>
      </c>
      <c r="Q97" s="228">
        <v>0.00051999999999999995</v>
      </c>
      <c r="R97" s="228">
        <f>Q97*H97</f>
        <v>0.045759999999999995</v>
      </c>
      <c r="S97" s="228">
        <v>0</v>
      </c>
      <c r="T97" s="229">
        <f>S97*H97</f>
        <v>0</v>
      </c>
      <c r="U97" s="37"/>
      <c r="V97" s="37"/>
      <c r="W97" s="37"/>
      <c r="X97" s="37"/>
      <c r="Y97" s="37"/>
      <c r="Z97" s="37"/>
      <c r="AA97" s="37"/>
      <c r="AB97" s="37"/>
      <c r="AC97" s="37"/>
      <c r="AD97" s="37"/>
      <c r="AE97" s="37"/>
      <c r="AR97" s="230" t="s">
        <v>208</v>
      </c>
      <c r="AT97" s="230" t="s">
        <v>203</v>
      </c>
      <c r="AU97" s="230" t="s">
        <v>71</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2526</v>
      </c>
    </row>
    <row r="98" s="2" customFormat="1">
      <c r="A98" s="37"/>
      <c r="B98" s="38"/>
      <c r="C98" s="39"/>
      <c r="D98" s="254" t="s">
        <v>341</v>
      </c>
      <c r="E98" s="39"/>
      <c r="F98" s="255" t="s">
        <v>2439</v>
      </c>
      <c r="G98" s="39"/>
      <c r="H98" s="39"/>
      <c r="I98" s="146"/>
      <c r="J98" s="39"/>
      <c r="K98" s="39"/>
      <c r="L98" s="43"/>
      <c r="M98" s="256"/>
      <c r="N98" s="257"/>
      <c r="O98" s="83"/>
      <c r="P98" s="83"/>
      <c r="Q98" s="83"/>
      <c r="R98" s="83"/>
      <c r="S98" s="83"/>
      <c r="T98" s="84"/>
      <c r="U98" s="37"/>
      <c r="V98" s="37"/>
      <c r="W98" s="37"/>
      <c r="X98" s="37"/>
      <c r="Y98" s="37"/>
      <c r="Z98" s="37"/>
      <c r="AA98" s="37"/>
      <c r="AB98" s="37"/>
      <c r="AC98" s="37"/>
      <c r="AD98" s="37"/>
      <c r="AE98" s="37"/>
      <c r="AT98" s="16" t="s">
        <v>341</v>
      </c>
      <c r="AU98" s="16" t="s">
        <v>71</v>
      </c>
    </row>
    <row r="99" s="2" customFormat="1" ht="21.75" customHeight="1">
      <c r="A99" s="37"/>
      <c r="B99" s="38"/>
      <c r="C99" s="218" t="s">
        <v>93</v>
      </c>
      <c r="D99" s="218" t="s">
        <v>203</v>
      </c>
      <c r="E99" s="219" t="s">
        <v>1877</v>
      </c>
      <c r="F99" s="220" t="s">
        <v>1878</v>
      </c>
      <c r="G99" s="221" t="s">
        <v>266</v>
      </c>
      <c r="H99" s="222">
        <v>88</v>
      </c>
      <c r="I99" s="223"/>
      <c r="J99" s="224">
        <f>ROUND(I99*H99,2)</f>
        <v>0</v>
      </c>
      <c r="K99" s="220" t="s">
        <v>207</v>
      </c>
      <c r="L99" s="225"/>
      <c r="M99" s="226" t="s">
        <v>19</v>
      </c>
      <c r="N99" s="227" t="s">
        <v>42</v>
      </c>
      <c r="O99" s="83"/>
      <c r="P99" s="228">
        <f>O99*H99</f>
        <v>0</v>
      </c>
      <c r="Q99" s="228">
        <v>9.0000000000000006E-05</v>
      </c>
      <c r="R99" s="228">
        <f>Q99*H99</f>
        <v>0.00792</v>
      </c>
      <c r="S99" s="228">
        <v>0</v>
      </c>
      <c r="T99" s="229">
        <f>S99*H99</f>
        <v>0</v>
      </c>
      <c r="U99" s="37"/>
      <c r="V99" s="37"/>
      <c r="W99" s="37"/>
      <c r="X99" s="37"/>
      <c r="Y99" s="37"/>
      <c r="Z99" s="37"/>
      <c r="AA99" s="37"/>
      <c r="AB99" s="37"/>
      <c r="AC99" s="37"/>
      <c r="AD99" s="37"/>
      <c r="AE99" s="37"/>
      <c r="AR99" s="230" t="s">
        <v>208</v>
      </c>
      <c r="AT99" s="230" t="s">
        <v>203</v>
      </c>
      <c r="AU99" s="230" t="s">
        <v>71</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2527</v>
      </c>
    </row>
    <row r="100" s="2" customFormat="1">
      <c r="A100" s="37"/>
      <c r="B100" s="38"/>
      <c r="C100" s="39"/>
      <c r="D100" s="254" t="s">
        <v>341</v>
      </c>
      <c r="E100" s="39"/>
      <c r="F100" s="255" t="s">
        <v>2439</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341</v>
      </c>
      <c r="AU100" s="16" t="s">
        <v>71</v>
      </c>
    </row>
    <row r="101" s="2" customFormat="1" ht="21.75" customHeight="1">
      <c r="A101" s="37"/>
      <c r="B101" s="38"/>
      <c r="C101" s="218" t="s">
        <v>209</v>
      </c>
      <c r="D101" s="218" t="s">
        <v>203</v>
      </c>
      <c r="E101" s="219" t="s">
        <v>1896</v>
      </c>
      <c r="F101" s="220" t="s">
        <v>1897</v>
      </c>
      <c r="G101" s="221" t="s">
        <v>266</v>
      </c>
      <c r="H101" s="222">
        <v>44</v>
      </c>
      <c r="I101" s="223"/>
      <c r="J101" s="224">
        <f>ROUND(I101*H101,2)</f>
        <v>0</v>
      </c>
      <c r="K101" s="220" t="s">
        <v>207</v>
      </c>
      <c r="L101" s="225"/>
      <c r="M101" s="226" t="s">
        <v>19</v>
      </c>
      <c r="N101" s="227" t="s">
        <v>42</v>
      </c>
      <c r="O101" s="83"/>
      <c r="P101" s="228">
        <f>O101*H101</f>
        <v>0</v>
      </c>
      <c r="Q101" s="228">
        <v>0.00123</v>
      </c>
      <c r="R101" s="228">
        <f>Q101*H101</f>
        <v>0.054120000000000001</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2528</v>
      </c>
    </row>
    <row r="102" s="2" customFormat="1">
      <c r="A102" s="37"/>
      <c r="B102" s="38"/>
      <c r="C102" s="39"/>
      <c r="D102" s="254" t="s">
        <v>341</v>
      </c>
      <c r="E102" s="39"/>
      <c r="F102" s="255" t="s">
        <v>2439</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2" customFormat="1" ht="21.75" customHeight="1">
      <c r="A103" s="37"/>
      <c r="B103" s="38"/>
      <c r="C103" s="218" t="s">
        <v>220</v>
      </c>
      <c r="D103" s="218" t="s">
        <v>203</v>
      </c>
      <c r="E103" s="219" t="s">
        <v>1899</v>
      </c>
      <c r="F103" s="220" t="s">
        <v>1900</v>
      </c>
      <c r="G103" s="221" t="s">
        <v>266</v>
      </c>
      <c r="H103" s="222">
        <v>22</v>
      </c>
      <c r="I103" s="223"/>
      <c r="J103" s="224">
        <f>ROUND(I103*H103,2)</f>
        <v>0</v>
      </c>
      <c r="K103" s="220" t="s">
        <v>207</v>
      </c>
      <c r="L103" s="225"/>
      <c r="M103" s="226" t="s">
        <v>19</v>
      </c>
      <c r="N103" s="227" t="s">
        <v>42</v>
      </c>
      <c r="O103" s="83"/>
      <c r="P103" s="228">
        <f>O103*H103</f>
        <v>0</v>
      </c>
      <c r="Q103" s="228">
        <v>9.0000000000000006E-05</v>
      </c>
      <c r="R103" s="228">
        <f>Q103*H103</f>
        <v>0.00198</v>
      </c>
      <c r="S103" s="228">
        <v>0</v>
      </c>
      <c r="T103" s="229">
        <f>S103*H103</f>
        <v>0</v>
      </c>
      <c r="U103" s="37"/>
      <c r="V103" s="37"/>
      <c r="W103" s="37"/>
      <c r="X103" s="37"/>
      <c r="Y103" s="37"/>
      <c r="Z103" s="37"/>
      <c r="AA103" s="37"/>
      <c r="AB103" s="37"/>
      <c r="AC103" s="37"/>
      <c r="AD103" s="37"/>
      <c r="AE103" s="37"/>
      <c r="AR103" s="230" t="s">
        <v>208</v>
      </c>
      <c r="AT103" s="230" t="s">
        <v>203</v>
      </c>
      <c r="AU103" s="230" t="s">
        <v>71</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2529</v>
      </c>
    </row>
    <row r="104" s="2" customFormat="1">
      <c r="A104" s="37"/>
      <c r="B104" s="38"/>
      <c r="C104" s="39"/>
      <c r="D104" s="254" t="s">
        <v>341</v>
      </c>
      <c r="E104" s="39"/>
      <c r="F104" s="255" t="s">
        <v>2439</v>
      </c>
      <c r="G104" s="39"/>
      <c r="H104" s="39"/>
      <c r="I104" s="146"/>
      <c r="J104" s="39"/>
      <c r="K104" s="39"/>
      <c r="L104" s="43"/>
      <c r="M104" s="256"/>
      <c r="N104" s="257"/>
      <c r="O104" s="83"/>
      <c r="P104" s="83"/>
      <c r="Q104" s="83"/>
      <c r="R104" s="83"/>
      <c r="S104" s="83"/>
      <c r="T104" s="84"/>
      <c r="U104" s="37"/>
      <c r="V104" s="37"/>
      <c r="W104" s="37"/>
      <c r="X104" s="37"/>
      <c r="Y104" s="37"/>
      <c r="Z104" s="37"/>
      <c r="AA104" s="37"/>
      <c r="AB104" s="37"/>
      <c r="AC104" s="37"/>
      <c r="AD104" s="37"/>
      <c r="AE104" s="37"/>
      <c r="AT104" s="16" t="s">
        <v>341</v>
      </c>
      <c r="AU104" s="16" t="s">
        <v>71</v>
      </c>
    </row>
    <row r="105" s="2" customFormat="1" ht="21.75" customHeight="1">
      <c r="A105" s="37"/>
      <c r="B105" s="38"/>
      <c r="C105" s="218" t="s">
        <v>224</v>
      </c>
      <c r="D105" s="218" t="s">
        <v>203</v>
      </c>
      <c r="E105" s="219" t="s">
        <v>1902</v>
      </c>
      <c r="F105" s="220" t="s">
        <v>1903</v>
      </c>
      <c r="G105" s="221" t="s">
        <v>266</v>
      </c>
      <c r="H105" s="222">
        <v>22</v>
      </c>
      <c r="I105" s="223"/>
      <c r="J105" s="224">
        <f>ROUND(I105*H105,2)</f>
        <v>0</v>
      </c>
      <c r="K105" s="220" t="s">
        <v>207</v>
      </c>
      <c r="L105" s="225"/>
      <c r="M105" s="226" t="s">
        <v>19</v>
      </c>
      <c r="N105" s="227" t="s">
        <v>42</v>
      </c>
      <c r="O105" s="83"/>
      <c r="P105" s="228">
        <f>O105*H105</f>
        <v>0</v>
      </c>
      <c r="Q105" s="228">
        <v>0.0085199999999999998</v>
      </c>
      <c r="R105" s="228">
        <f>Q105*H105</f>
        <v>0.18744</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2530</v>
      </c>
    </row>
    <row r="106" s="2" customFormat="1">
      <c r="A106" s="37"/>
      <c r="B106" s="38"/>
      <c r="C106" s="39"/>
      <c r="D106" s="254" t="s">
        <v>341</v>
      </c>
      <c r="E106" s="39"/>
      <c r="F106" s="255" t="s">
        <v>2439</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341</v>
      </c>
      <c r="AU106" s="16" t="s">
        <v>71</v>
      </c>
    </row>
    <row r="107" s="2" customFormat="1" ht="21.75" customHeight="1">
      <c r="A107" s="37"/>
      <c r="B107" s="38"/>
      <c r="C107" s="218" t="s">
        <v>228</v>
      </c>
      <c r="D107" s="218" t="s">
        <v>203</v>
      </c>
      <c r="E107" s="219" t="s">
        <v>1905</v>
      </c>
      <c r="F107" s="220" t="s">
        <v>1906</v>
      </c>
      <c r="G107" s="221" t="s">
        <v>266</v>
      </c>
      <c r="H107" s="222">
        <v>22</v>
      </c>
      <c r="I107" s="223"/>
      <c r="J107" s="224">
        <f>ROUND(I107*H107,2)</f>
        <v>0</v>
      </c>
      <c r="K107" s="220" t="s">
        <v>207</v>
      </c>
      <c r="L107" s="225"/>
      <c r="M107" s="226" t="s">
        <v>19</v>
      </c>
      <c r="N107" s="227" t="s">
        <v>42</v>
      </c>
      <c r="O107" s="83"/>
      <c r="P107" s="228">
        <f>O107*H107</f>
        <v>0</v>
      </c>
      <c r="Q107" s="228">
        <v>0.00018000000000000001</v>
      </c>
      <c r="R107" s="228">
        <f>Q107*H107</f>
        <v>0.00396</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2531</v>
      </c>
    </row>
    <row r="108" s="2" customFormat="1">
      <c r="A108" s="37"/>
      <c r="B108" s="38"/>
      <c r="C108" s="39"/>
      <c r="D108" s="254" t="s">
        <v>341</v>
      </c>
      <c r="E108" s="39"/>
      <c r="F108" s="255" t="s">
        <v>2439</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71</v>
      </c>
    </row>
    <row r="109" s="2" customFormat="1" ht="21.75" customHeight="1">
      <c r="A109" s="37"/>
      <c r="B109" s="38"/>
      <c r="C109" s="218" t="s">
        <v>208</v>
      </c>
      <c r="D109" s="218" t="s">
        <v>203</v>
      </c>
      <c r="E109" s="219" t="s">
        <v>1885</v>
      </c>
      <c r="F109" s="220" t="s">
        <v>1886</v>
      </c>
      <c r="G109" s="221" t="s">
        <v>266</v>
      </c>
      <c r="H109" s="222">
        <v>260</v>
      </c>
      <c r="I109" s="223"/>
      <c r="J109" s="224">
        <f>ROUND(I109*H109,2)</f>
        <v>0</v>
      </c>
      <c r="K109" s="220" t="s">
        <v>207</v>
      </c>
      <c r="L109" s="225"/>
      <c r="M109" s="226" t="s">
        <v>19</v>
      </c>
      <c r="N109" s="227" t="s">
        <v>42</v>
      </c>
      <c r="O109" s="83"/>
      <c r="P109" s="228">
        <f>O109*H109</f>
        <v>0</v>
      </c>
      <c r="Q109" s="228">
        <v>0.00040999999999999999</v>
      </c>
      <c r="R109" s="228">
        <f>Q109*H109</f>
        <v>0.1066</v>
      </c>
      <c r="S109" s="228">
        <v>0</v>
      </c>
      <c r="T109" s="229">
        <f>S109*H109</f>
        <v>0</v>
      </c>
      <c r="U109" s="37"/>
      <c r="V109" s="37"/>
      <c r="W109" s="37"/>
      <c r="X109" s="37"/>
      <c r="Y109" s="37"/>
      <c r="Z109" s="37"/>
      <c r="AA109" s="37"/>
      <c r="AB109" s="37"/>
      <c r="AC109" s="37"/>
      <c r="AD109" s="37"/>
      <c r="AE109" s="37"/>
      <c r="AR109" s="230" t="s">
        <v>208</v>
      </c>
      <c r="AT109" s="230" t="s">
        <v>203</v>
      </c>
      <c r="AU109" s="230" t="s">
        <v>71</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2532</v>
      </c>
    </row>
    <row r="110" s="2" customFormat="1">
      <c r="A110" s="37"/>
      <c r="B110" s="38"/>
      <c r="C110" s="39"/>
      <c r="D110" s="254" t="s">
        <v>341</v>
      </c>
      <c r="E110" s="39"/>
      <c r="F110" s="255" t="s">
        <v>2533</v>
      </c>
      <c r="G110" s="39"/>
      <c r="H110" s="39"/>
      <c r="I110" s="146"/>
      <c r="J110" s="39"/>
      <c r="K110" s="39"/>
      <c r="L110" s="43"/>
      <c r="M110" s="256"/>
      <c r="N110" s="257"/>
      <c r="O110" s="83"/>
      <c r="P110" s="83"/>
      <c r="Q110" s="83"/>
      <c r="R110" s="83"/>
      <c r="S110" s="83"/>
      <c r="T110" s="84"/>
      <c r="U110" s="37"/>
      <c r="V110" s="37"/>
      <c r="W110" s="37"/>
      <c r="X110" s="37"/>
      <c r="Y110" s="37"/>
      <c r="Z110" s="37"/>
      <c r="AA110" s="37"/>
      <c r="AB110" s="37"/>
      <c r="AC110" s="37"/>
      <c r="AD110" s="37"/>
      <c r="AE110" s="37"/>
      <c r="AT110" s="16" t="s">
        <v>341</v>
      </c>
      <c r="AU110" s="16" t="s">
        <v>71</v>
      </c>
    </row>
    <row r="111" s="2" customFormat="1" ht="21.75" customHeight="1">
      <c r="A111" s="37"/>
      <c r="B111" s="38"/>
      <c r="C111" s="218" t="s">
        <v>235</v>
      </c>
      <c r="D111" s="218" t="s">
        <v>203</v>
      </c>
      <c r="E111" s="219" t="s">
        <v>1889</v>
      </c>
      <c r="F111" s="220" t="s">
        <v>1890</v>
      </c>
      <c r="G111" s="221" t="s">
        <v>266</v>
      </c>
      <c r="H111" s="222">
        <v>260</v>
      </c>
      <c r="I111" s="223"/>
      <c r="J111" s="224">
        <f>ROUND(I111*H111,2)</f>
        <v>0</v>
      </c>
      <c r="K111" s="220" t="s">
        <v>207</v>
      </c>
      <c r="L111" s="225"/>
      <c r="M111" s="226" t="s">
        <v>19</v>
      </c>
      <c r="N111" s="227" t="s">
        <v>42</v>
      </c>
      <c r="O111" s="83"/>
      <c r="P111" s="228">
        <f>O111*H111</f>
        <v>0</v>
      </c>
      <c r="Q111" s="228">
        <v>0.00014999999999999999</v>
      </c>
      <c r="R111" s="228">
        <f>Q111*H111</f>
        <v>0.039</v>
      </c>
      <c r="S111" s="228">
        <v>0</v>
      </c>
      <c r="T111" s="229">
        <f>S111*H111</f>
        <v>0</v>
      </c>
      <c r="U111" s="37"/>
      <c r="V111" s="37"/>
      <c r="W111" s="37"/>
      <c r="X111" s="37"/>
      <c r="Y111" s="37"/>
      <c r="Z111" s="37"/>
      <c r="AA111" s="37"/>
      <c r="AB111" s="37"/>
      <c r="AC111" s="37"/>
      <c r="AD111" s="37"/>
      <c r="AE111" s="37"/>
      <c r="AR111" s="230" t="s">
        <v>208</v>
      </c>
      <c r="AT111" s="230" t="s">
        <v>203</v>
      </c>
      <c r="AU111" s="230" t="s">
        <v>71</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209</v>
      </c>
      <c r="BM111" s="230" t="s">
        <v>2534</v>
      </c>
    </row>
    <row r="112" s="2" customFormat="1">
      <c r="A112" s="37"/>
      <c r="B112" s="38"/>
      <c r="C112" s="39"/>
      <c r="D112" s="254" t="s">
        <v>341</v>
      </c>
      <c r="E112" s="39"/>
      <c r="F112" s="255" t="s">
        <v>2533</v>
      </c>
      <c r="G112" s="39"/>
      <c r="H112" s="39"/>
      <c r="I112" s="146"/>
      <c r="J112" s="39"/>
      <c r="K112" s="39"/>
      <c r="L112" s="43"/>
      <c r="M112" s="256"/>
      <c r="N112" s="257"/>
      <c r="O112" s="83"/>
      <c r="P112" s="83"/>
      <c r="Q112" s="83"/>
      <c r="R112" s="83"/>
      <c r="S112" s="83"/>
      <c r="T112" s="84"/>
      <c r="U112" s="37"/>
      <c r="V112" s="37"/>
      <c r="W112" s="37"/>
      <c r="X112" s="37"/>
      <c r="Y112" s="37"/>
      <c r="Z112" s="37"/>
      <c r="AA112" s="37"/>
      <c r="AB112" s="37"/>
      <c r="AC112" s="37"/>
      <c r="AD112" s="37"/>
      <c r="AE112" s="37"/>
      <c r="AT112" s="16" t="s">
        <v>341</v>
      </c>
      <c r="AU112" s="16" t="s">
        <v>71</v>
      </c>
    </row>
    <row r="113" s="2" customFormat="1" ht="21.75" customHeight="1">
      <c r="A113" s="37"/>
      <c r="B113" s="38"/>
      <c r="C113" s="218" t="s">
        <v>239</v>
      </c>
      <c r="D113" s="218" t="s">
        <v>203</v>
      </c>
      <c r="E113" s="219" t="s">
        <v>1892</v>
      </c>
      <c r="F113" s="220" t="s">
        <v>1893</v>
      </c>
      <c r="G113" s="221" t="s">
        <v>266</v>
      </c>
      <c r="H113" s="222">
        <v>260</v>
      </c>
      <c r="I113" s="223"/>
      <c r="J113" s="224">
        <f>ROUND(I113*H113,2)</f>
        <v>0</v>
      </c>
      <c r="K113" s="220" t="s">
        <v>207</v>
      </c>
      <c r="L113" s="225"/>
      <c r="M113" s="226" t="s">
        <v>19</v>
      </c>
      <c r="N113" s="227" t="s">
        <v>42</v>
      </c>
      <c r="O113" s="83"/>
      <c r="P113" s="228">
        <f>O113*H113</f>
        <v>0</v>
      </c>
      <c r="Q113" s="228">
        <v>5.0000000000000002E-05</v>
      </c>
      <c r="R113" s="228">
        <f>Q113*H113</f>
        <v>0.013000000000000001</v>
      </c>
      <c r="S113" s="228">
        <v>0</v>
      </c>
      <c r="T113" s="229">
        <f>S113*H113</f>
        <v>0</v>
      </c>
      <c r="U113" s="37"/>
      <c r="V113" s="37"/>
      <c r="W113" s="37"/>
      <c r="X113" s="37"/>
      <c r="Y113" s="37"/>
      <c r="Z113" s="37"/>
      <c r="AA113" s="37"/>
      <c r="AB113" s="37"/>
      <c r="AC113" s="37"/>
      <c r="AD113" s="37"/>
      <c r="AE113" s="37"/>
      <c r="AR113" s="230" t="s">
        <v>208</v>
      </c>
      <c r="AT113" s="230" t="s">
        <v>203</v>
      </c>
      <c r="AU113" s="230" t="s">
        <v>71</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2535</v>
      </c>
    </row>
    <row r="114" s="2" customFormat="1">
      <c r="A114" s="37"/>
      <c r="B114" s="38"/>
      <c r="C114" s="39"/>
      <c r="D114" s="254" t="s">
        <v>341</v>
      </c>
      <c r="E114" s="39"/>
      <c r="F114" s="255" t="s">
        <v>2533</v>
      </c>
      <c r="G114" s="39"/>
      <c r="H114" s="39"/>
      <c r="I114" s="146"/>
      <c r="J114" s="39"/>
      <c r="K114" s="39"/>
      <c r="L114" s="43"/>
      <c r="M114" s="256"/>
      <c r="N114" s="257"/>
      <c r="O114" s="83"/>
      <c r="P114" s="83"/>
      <c r="Q114" s="83"/>
      <c r="R114" s="83"/>
      <c r="S114" s="83"/>
      <c r="T114" s="84"/>
      <c r="U114" s="37"/>
      <c r="V114" s="37"/>
      <c r="W114" s="37"/>
      <c r="X114" s="37"/>
      <c r="Y114" s="37"/>
      <c r="Z114" s="37"/>
      <c r="AA114" s="37"/>
      <c r="AB114" s="37"/>
      <c r="AC114" s="37"/>
      <c r="AD114" s="37"/>
      <c r="AE114" s="37"/>
      <c r="AT114" s="16" t="s">
        <v>341</v>
      </c>
      <c r="AU114" s="16" t="s">
        <v>71</v>
      </c>
    </row>
    <row r="115" s="2" customFormat="1" ht="21.75" customHeight="1">
      <c r="A115" s="37"/>
      <c r="B115" s="38"/>
      <c r="C115" s="218" t="s">
        <v>243</v>
      </c>
      <c r="D115" s="218" t="s">
        <v>203</v>
      </c>
      <c r="E115" s="219" t="s">
        <v>1905</v>
      </c>
      <c r="F115" s="220" t="s">
        <v>1906</v>
      </c>
      <c r="G115" s="221" t="s">
        <v>266</v>
      </c>
      <c r="H115" s="222">
        <v>130</v>
      </c>
      <c r="I115" s="223"/>
      <c r="J115" s="224">
        <f>ROUND(I115*H115,2)</f>
        <v>0</v>
      </c>
      <c r="K115" s="220" t="s">
        <v>207</v>
      </c>
      <c r="L115" s="225"/>
      <c r="M115" s="226" t="s">
        <v>19</v>
      </c>
      <c r="N115" s="227" t="s">
        <v>42</v>
      </c>
      <c r="O115" s="83"/>
      <c r="P115" s="228">
        <f>O115*H115</f>
        <v>0</v>
      </c>
      <c r="Q115" s="228">
        <v>0.00018000000000000001</v>
      </c>
      <c r="R115" s="228">
        <f>Q115*H115</f>
        <v>0.023400000000000001</v>
      </c>
      <c r="S115" s="228">
        <v>0</v>
      </c>
      <c r="T115" s="229">
        <f>S115*H115</f>
        <v>0</v>
      </c>
      <c r="U115" s="37"/>
      <c r="V115" s="37"/>
      <c r="W115" s="37"/>
      <c r="X115" s="37"/>
      <c r="Y115" s="37"/>
      <c r="Z115" s="37"/>
      <c r="AA115" s="37"/>
      <c r="AB115" s="37"/>
      <c r="AC115" s="37"/>
      <c r="AD115" s="37"/>
      <c r="AE115" s="37"/>
      <c r="AR115" s="230" t="s">
        <v>208</v>
      </c>
      <c r="AT115" s="230" t="s">
        <v>203</v>
      </c>
      <c r="AU115" s="230" t="s">
        <v>71</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209</v>
      </c>
      <c r="BM115" s="230" t="s">
        <v>2536</v>
      </c>
    </row>
    <row r="116" s="2" customFormat="1">
      <c r="A116" s="37"/>
      <c r="B116" s="38"/>
      <c r="C116" s="39"/>
      <c r="D116" s="254" t="s">
        <v>341</v>
      </c>
      <c r="E116" s="39"/>
      <c r="F116" s="255" t="s">
        <v>2533</v>
      </c>
      <c r="G116" s="39"/>
      <c r="H116" s="39"/>
      <c r="I116" s="146"/>
      <c r="J116" s="39"/>
      <c r="K116" s="39"/>
      <c r="L116" s="43"/>
      <c r="M116" s="256"/>
      <c r="N116" s="257"/>
      <c r="O116" s="83"/>
      <c r="P116" s="83"/>
      <c r="Q116" s="83"/>
      <c r="R116" s="83"/>
      <c r="S116" s="83"/>
      <c r="T116" s="84"/>
      <c r="U116" s="37"/>
      <c r="V116" s="37"/>
      <c r="W116" s="37"/>
      <c r="X116" s="37"/>
      <c r="Y116" s="37"/>
      <c r="Z116" s="37"/>
      <c r="AA116" s="37"/>
      <c r="AB116" s="37"/>
      <c r="AC116" s="37"/>
      <c r="AD116" s="37"/>
      <c r="AE116" s="37"/>
      <c r="AT116" s="16" t="s">
        <v>341</v>
      </c>
      <c r="AU116" s="16" t="s">
        <v>71</v>
      </c>
    </row>
    <row r="117" s="2" customFormat="1" ht="21.75" customHeight="1">
      <c r="A117" s="37"/>
      <c r="B117" s="38"/>
      <c r="C117" s="218" t="s">
        <v>247</v>
      </c>
      <c r="D117" s="218" t="s">
        <v>203</v>
      </c>
      <c r="E117" s="219" t="s">
        <v>1877</v>
      </c>
      <c r="F117" s="220" t="s">
        <v>1878</v>
      </c>
      <c r="G117" s="221" t="s">
        <v>266</v>
      </c>
      <c r="H117" s="222">
        <v>260</v>
      </c>
      <c r="I117" s="223"/>
      <c r="J117" s="224">
        <f>ROUND(I117*H117,2)</f>
        <v>0</v>
      </c>
      <c r="K117" s="220" t="s">
        <v>207</v>
      </c>
      <c r="L117" s="225"/>
      <c r="M117" s="226" t="s">
        <v>19</v>
      </c>
      <c r="N117" s="227" t="s">
        <v>42</v>
      </c>
      <c r="O117" s="83"/>
      <c r="P117" s="228">
        <f>O117*H117</f>
        <v>0</v>
      </c>
      <c r="Q117" s="228">
        <v>9.0000000000000006E-05</v>
      </c>
      <c r="R117" s="228">
        <f>Q117*H117</f>
        <v>0.023400000000000001</v>
      </c>
      <c r="S117" s="228">
        <v>0</v>
      </c>
      <c r="T117" s="229">
        <f>S117*H117</f>
        <v>0</v>
      </c>
      <c r="U117" s="37"/>
      <c r="V117" s="37"/>
      <c r="W117" s="37"/>
      <c r="X117" s="37"/>
      <c r="Y117" s="37"/>
      <c r="Z117" s="37"/>
      <c r="AA117" s="37"/>
      <c r="AB117" s="37"/>
      <c r="AC117" s="37"/>
      <c r="AD117" s="37"/>
      <c r="AE117" s="37"/>
      <c r="AR117" s="230" t="s">
        <v>208</v>
      </c>
      <c r="AT117" s="230" t="s">
        <v>203</v>
      </c>
      <c r="AU117" s="230" t="s">
        <v>71</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209</v>
      </c>
      <c r="BM117" s="230" t="s">
        <v>2537</v>
      </c>
    </row>
    <row r="118" s="2" customFormat="1">
      <c r="A118" s="37"/>
      <c r="B118" s="38"/>
      <c r="C118" s="39"/>
      <c r="D118" s="254" t="s">
        <v>341</v>
      </c>
      <c r="E118" s="39"/>
      <c r="F118" s="255" t="s">
        <v>2533</v>
      </c>
      <c r="G118" s="39"/>
      <c r="H118" s="39"/>
      <c r="I118" s="146"/>
      <c r="J118" s="39"/>
      <c r="K118" s="39"/>
      <c r="L118" s="43"/>
      <c r="M118" s="256"/>
      <c r="N118" s="257"/>
      <c r="O118" s="83"/>
      <c r="P118" s="83"/>
      <c r="Q118" s="83"/>
      <c r="R118" s="83"/>
      <c r="S118" s="83"/>
      <c r="T118" s="84"/>
      <c r="U118" s="37"/>
      <c r="V118" s="37"/>
      <c r="W118" s="37"/>
      <c r="X118" s="37"/>
      <c r="Y118" s="37"/>
      <c r="Z118" s="37"/>
      <c r="AA118" s="37"/>
      <c r="AB118" s="37"/>
      <c r="AC118" s="37"/>
      <c r="AD118" s="37"/>
      <c r="AE118" s="37"/>
      <c r="AT118" s="16" t="s">
        <v>341</v>
      </c>
      <c r="AU118" s="16" t="s">
        <v>71</v>
      </c>
    </row>
    <row r="119" s="2" customFormat="1" ht="21.75" customHeight="1">
      <c r="A119" s="37"/>
      <c r="B119" s="38"/>
      <c r="C119" s="218" t="s">
        <v>251</v>
      </c>
      <c r="D119" s="218" t="s">
        <v>203</v>
      </c>
      <c r="E119" s="219" t="s">
        <v>2538</v>
      </c>
      <c r="F119" s="220" t="s">
        <v>2539</v>
      </c>
      <c r="G119" s="221" t="s">
        <v>266</v>
      </c>
      <c r="H119" s="222">
        <v>1</v>
      </c>
      <c r="I119" s="223"/>
      <c r="J119" s="224">
        <f>ROUND(I119*H119,2)</f>
        <v>0</v>
      </c>
      <c r="K119" s="220" t="s">
        <v>207</v>
      </c>
      <c r="L119" s="225"/>
      <c r="M119" s="226" t="s">
        <v>19</v>
      </c>
      <c r="N119" s="227" t="s">
        <v>42</v>
      </c>
      <c r="O119" s="83"/>
      <c r="P119" s="228">
        <f>O119*H119</f>
        <v>0</v>
      </c>
      <c r="Q119" s="228">
        <v>0.010500000000000001</v>
      </c>
      <c r="R119" s="228">
        <f>Q119*H119</f>
        <v>0.010500000000000001</v>
      </c>
      <c r="S119" s="228">
        <v>0</v>
      </c>
      <c r="T119" s="229">
        <f>S119*H119</f>
        <v>0</v>
      </c>
      <c r="U119" s="37"/>
      <c r="V119" s="37"/>
      <c r="W119" s="37"/>
      <c r="X119" s="37"/>
      <c r="Y119" s="37"/>
      <c r="Z119" s="37"/>
      <c r="AA119" s="37"/>
      <c r="AB119" s="37"/>
      <c r="AC119" s="37"/>
      <c r="AD119" s="37"/>
      <c r="AE119" s="37"/>
      <c r="AR119" s="230" t="s">
        <v>208</v>
      </c>
      <c r="AT119" s="230" t="s">
        <v>203</v>
      </c>
      <c r="AU119" s="230" t="s">
        <v>71</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209</v>
      </c>
      <c r="BM119" s="230" t="s">
        <v>2540</v>
      </c>
    </row>
    <row r="120" s="2" customFormat="1" ht="21.75" customHeight="1">
      <c r="A120" s="37"/>
      <c r="B120" s="38"/>
      <c r="C120" s="218" t="s">
        <v>255</v>
      </c>
      <c r="D120" s="218" t="s">
        <v>203</v>
      </c>
      <c r="E120" s="219" t="s">
        <v>2541</v>
      </c>
      <c r="F120" s="220" t="s">
        <v>2542</v>
      </c>
      <c r="G120" s="221" t="s">
        <v>266</v>
      </c>
      <c r="H120" s="222">
        <v>4</v>
      </c>
      <c r="I120" s="223"/>
      <c r="J120" s="224">
        <f>ROUND(I120*H120,2)</f>
        <v>0</v>
      </c>
      <c r="K120" s="220" t="s">
        <v>207</v>
      </c>
      <c r="L120" s="225"/>
      <c r="M120" s="226" t="s">
        <v>19</v>
      </c>
      <c r="N120" s="227" t="s">
        <v>42</v>
      </c>
      <c r="O120" s="83"/>
      <c r="P120" s="228">
        <f>O120*H120</f>
        <v>0</v>
      </c>
      <c r="Q120" s="228">
        <v>0.01796</v>
      </c>
      <c r="R120" s="228">
        <f>Q120*H120</f>
        <v>0.071840000000000001</v>
      </c>
      <c r="S120" s="228">
        <v>0</v>
      </c>
      <c r="T120" s="229">
        <f>S120*H120</f>
        <v>0</v>
      </c>
      <c r="U120" s="37"/>
      <c r="V120" s="37"/>
      <c r="W120" s="37"/>
      <c r="X120" s="37"/>
      <c r="Y120" s="37"/>
      <c r="Z120" s="37"/>
      <c r="AA120" s="37"/>
      <c r="AB120" s="37"/>
      <c r="AC120" s="37"/>
      <c r="AD120" s="37"/>
      <c r="AE120" s="37"/>
      <c r="AR120" s="230" t="s">
        <v>208</v>
      </c>
      <c r="AT120" s="230" t="s">
        <v>203</v>
      </c>
      <c r="AU120" s="230" t="s">
        <v>71</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209</v>
      </c>
      <c r="BM120" s="230" t="s">
        <v>2543</v>
      </c>
    </row>
    <row r="121" s="2" customFormat="1" ht="21.75" customHeight="1">
      <c r="A121" s="37"/>
      <c r="B121" s="38"/>
      <c r="C121" s="218" t="s">
        <v>8</v>
      </c>
      <c r="D121" s="218" t="s">
        <v>203</v>
      </c>
      <c r="E121" s="219" t="s">
        <v>2544</v>
      </c>
      <c r="F121" s="220" t="s">
        <v>2545</v>
      </c>
      <c r="G121" s="221" t="s">
        <v>266</v>
      </c>
      <c r="H121" s="222">
        <v>1</v>
      </c>
      <c r="I121" s="223"/>
      <c r="J121" s="224">
        <f>ROUND(I121*H121,2)</f>
        <v>0</v>
      </c>
      <c r="K121" s="220" t="s">
        <v>207</v>
      </c>
      <c r="L121" s="225"/>
      <c r="M121" s="226" t="s">
        <v>19</v>
      </c>
      <c r="N121" s="227" t="s">
        <v>42</v>
      </c>
      <c r="O121" s="83"/>
      <c r="P121" s="228">
        <f>O121*H121</f>
        <v>0</v>
      </c>
      <c r="Q121" s="228">
        <v>0.010500000000000001</v>
      </c>
      <c r="R121" s="228">
        <f>Q121*H121</f>
        <v>0.010500000000000001</v>
      </c>
      <c r="S121" s="228">
        <v>0</v>
      </c>
      <c r="T121" s="229">
        <f>S121*H121</f>
        <v>0</v>
      </c>
      <c r="U121" s="37"/>
      <c r="V121" s="37"/>
      <c r="W121" s="37"/>
      <c r="X121" s="37"/>
      <c r="Y121" s="37"/>
      <c r="Z121" s="37"/>
      <c r="AA121" s="37"/>
      <c r="AB121" s="37"/>
      <c r="AC121" s="37"/>
      <c r="AD121" s="37"/>
      <c r="AE121" s="37"/>
      <c r="AR121" s="230" t="s">
        <v>208</v>
      </c>
      <c r="AT121" s="230" t="s">
        <v>203</v>
      </c>
      <c r="AU121" s="230" t="s">
        <v>71</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209</v>
      </c>
      <c r="BM121" s="230" t="s">
        <v>2546</v>
      </c>
    </row>
    <row r="122" s="2" customFormat="1" ht="21.75" customHeight="1">
      <c r="A122" s="37"/>
      <c r="B122" s="38"/>
      <c r="C122" s="218" t="s">
        <v>263</v>
      </c>
      <c r="D122" s="218" t="s">
        <v>203</v>
      </c>
      <c r="E122" s="219" t="s">
        <v>2547</v>
      </c>
      <c r="F122" s="220" t="s">
        <v>2548</v>
      </c>
      <c r="G122" s="221" t="s">
        <v>266</v>
      </c>
      <c r="H122" s="222">
        <v>1</v>
      </c>
      <c r="I122" s="223"/>
      <c r="J122" s="224">
        <f>ROUND(I122*H122,2)</f>
        <v>0</v>
      </c>
      <c r="K122" s="220" t="s">
        <v>207</v>
      </c>
      <c r="L122" s="225"/>
      <c r="M122" s="226" t="s">
        <v>19</v>
      </c>
      <c r="N122" s="227" t="s">
        <v>42</v>
      </c>
      <c r="O122" s="83"/>
      <c r="P122" s="228">
        <f>O122*H122</f>
        <v>0</v>
      </c>
      <c r="Q122" s="228">
        <v>0.010500000000000001</v>
      </c>
      <c r="R122" s="228">
        <f>Q122*H122</f>
        <v>0.010500000000000001</v>
      </c>
      <c r="S122" s="228">
        <v>0</v>
      </c>
      <c r="T122" s="229">
        <f>S122*H122</f>
        <v>0</v>
      </c>
      <c r="U122" s="37"/>
      <c r="V122" s="37"/>
      <c r="W122" s="37"/>
      <c r="X122" s="37"/>
      <c r="Y122" s="37"/>
      <c r="Z122" s="37"/>
      <c r="AA122" s="37"/>
      <c r="AB122" s="37"/>
      <c r="AC122" s="37"/>
      <c r="AD122" s="37"/>
      <c r="AE122" s="37"/>
      <c r="AR122" s="230" t="s">
        <v>208</v>
      </c>
      <c r="AT122" s="230" t="s">
        <v>203</v>
      </c>
      <c r="AU122" s="230" t="s">
        <v>71</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209</v>
      </c>
      <c r="BM122" s="230" t="s">
        <v>2549</v>
      </c>
    </row>
    <row r="123" s="2" customFormat="1" ht="21.75" customHeight="1">
      <c r="A123" s="37"/>
      <c r="B123" s="38"/>
      <c r="C123" s="218" t="s">
        <v>268</v>
      </c>
      <c r="D123" s="218" t="s">
        <v>203</v>
      </c>
      <c r="E123" s="219" t="s">
        <v>2550</v>
      </c>
      <c r="F123" s="220" t="s">
        <v>2551</v>
      </c>
      <c r="G123" s="221" t="s">
        <v>266</v>
      </c>
      <c r="H123" s="222">
        <v>1</v>
      </c>
      <c r="I123" s="223"/>
      <c r="J123" s="224">
        <f>ROUND(I123*H123,2)</f>
        <v>0</v>
      </c>
      <c r="K123" s="220" t="s">
        <v>207</v>
      </c>
      <c r="L123" s="225"/>
      <c r="M123" s="226" t="s">
        <v>19</v>
      </c>
      <c r="N123" s="227" t="s">
        <v>42</v>
      </c>
      <c r="O123" s="83"/>
      <c r="P123" s="228">
        <f>O123*H123</f>
        <v>0</v>
      </c>
      <c r="Q123" s="228">
        <v>0.010500000000000001</v>
      </c>
      <c r="R123" s="228">
        <f>Q123*H123</f>
        <v>0.010500000000000001</v>
      </c>
      <c r="S123" s="228">
        <v>0</v>
      </c>
      <c r="T123" s="229">
        <f>S123*H123</f>
        <v>0</v>
      </c>
      <c r="U123" s="37"/>
      <c r="V123" s="37"/>
      <c r="W123" s="37"/>
      <c r="X123" s="37"/>
      <c r="Y123" s="37"/>
      <c r="Z123" s="37"/>
      <c r="AA123" s="37"/>
      <c r="AB123" s="37"/>
      <c r="AC123" s="37"/>
      <c r="AD123" s="37"/>
      <c r="AE123" s="37"/>
      <c r="AR123" s="230" t="s">
        <v>208</v>
      </c>
      <c r="AT123" s="230" t="s">
        <v>203</v>
      </c>
      <c r="AU123" s="230" t="s">
        <v>71</v>
      </c>
      <c r="AY123" s="16" t="s">
        <v>202</v>
      </c>
      <c r="BE123" s="231">
        <f>IF(N123="základní",J123,0)</f>
        <v>0</v>
      </c>
      <c r="BF123" s="231">
        <f>IF(N123="snížená",J123,0)</f>
        <v>0</v>
      </c>
      <c r="BG123" s="231">
        <f>IF(N123="zákl. přenesená",J123,0)</f>
        <v>0</v>
      </c>
      <c r="BH123" s="231">
        <f>IF(N123="sníž. přenesená",J123,0)</f>
        <v>0</v>
      </c>
      <c r="BI123" s="231">
        <f>IF(N123="nulová",J123,0)</f>
        <v>0</v>
      </c>
      <c r="BJ123" s="16" t="s">
        <v>78</v>
      </c>
      <c r="BK123" s="231">
        <f>ROUND(I123*H123,2)</f>
        <v>0</v>
      </c>
      <c r="BL123" s="16" t="s">
        <v>209</v>
      </c>
      <c r="BM123" s="230" t="s">
        <v>2552</v>
      </c>
    </row>
    <row r="124" s="2" customFormat="1" ht="21.75" customHeight="1">
      <c r="A124" s="37"/>
      <c r="B124" s="38"/>
      <c r="C124" s="218" t="s">
        <v>272</v>
      </c>
      <c r="D124" s="218" t="s">
        <v>203</v>
      </c>
      <c r="E124" s="219" t="s">
        <v>2553</v>
      </c>
      <c r="F124" s="220" t="s">
        <v>2554</v>
      </c>
      <c r="G124" s="221" t="s">
        <v>266</v>
      </c>
      <c r="H124" s="222">
        <v>16</v>
      </c>
      <c r="I124" s="223"/>
      <c r="J124" s="224">
        <f>ROUND(I124*H124,2)</f>
        <v>0</v>
      </c>
      <c r="K124" s="220" t="s">
        <v>207</v>
      </c>
      <c r="L124" s="225"/>
      <c r="M124" s="226" t="s">
        <v>19</v>
      </c>
      <c r="N124" s="227" t="s">
        <v>42</v>
      </c>
      <c r="O124" s="83"/>
      <c r="P124" s="228">
        <f>O124*H124</f>
        <v>0</v>
      </c>
      <c r="Q124" s="228">
        <v>0.00059999999999999995</v>
      </c>
      <c r="R124" s="228">
        <f>Q124*H124</f>
        <v>0.0095999999999999992</v>
      </c>
      <c r="S124" s="228">
        <v>0</v>
      </c>
      <c r="T124" s="229">
        <f>S124*H124</f>
        <v>0</v>
      </c>
      <c r="U124" s="37"/>
      <c r="V124" s="37"/>
      <c r="W124" s="37"/>
      <c r="X124" s="37"/>
      <c r="Y124" s="37"/>
      <c r="Z124" s="37"/>
      <c r="AA124" s="37"/>
      <c r="AB124" s="37"/>
      <c r="AC124" s="37"/>
      <c r="AD124" s="37"/>
      <c r="AE124" s="37"/>
      <c r="AR124" s="230" t="s">
        <v>208</v>
      </c>
      <c r="AT124" s="230" t="s">
        <v>203</v>
      </c>
      <c r="AU124" s="230" t="s">
        <v>71</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209</v>
      </c>
      <c r="BM124" s="230" t="s">
        <v>2555</v>
      </c>
    </row>
    <row r="125" s="2" customFormat="1">
      <c r="A125" s="37"/>
      <c r="B125" s="38"/>
      <c r="C125" s="39"/>
      <c r="D125" s="254" t="s">
        <v>341</v>
      </c>
      <c r="E125" s="39"/>
      <c r="F125" s="255" t="s">
        <v>2556</v>
      </c>
      <c r="G125" s="39"/>
      <c r="H125" s="39"/>
      <c r="I125" s="146"/>
      <c r="J125" s="39"/>
      <c r="K125" s="39"/>
      <c r="L125" s="43"/>
      <c r="M125" s="256"/>
      <c r="N125" s="257"/>
      <c r="O125" s="83"/>
      <c r="P125" s="83"/>
      <c r="Q125" s="83"/>
      <c r="R125" s="83"/>
      <c r="S125" s="83"/>
      <c r="T125" s="84"/>
      <c r="U125" s="37"/>
      <c r="V125" s="37"/>
      <c r="W125" s="37"/>
      <c r="X125" s="37"/>
      <c r="Y125" s="37"/>
      <c r="Z125" s="37"/>
      <c r="AA125" s="37"/>
      <c r="AB125" s="37"/>
      <c r="AC125" s="37"/>
      <c r="AD125" s="37"/>
      <c r="AE125" s="37"/>
      <c r="AT125" s="16" t="s">
        <v>341</v>
      </c>
      <c r="AU125" s="16" t="s">
        <v>71</v>
      </c>
    </row>
    <row r="126" s="2" customFormat="1" ht="21.75" customHeight="1">
      <c r="A126" s="37"/>
      <c r="B126" s="38"/>
      <c r="C126" s="218" t="s">
        <v>277</v>
      </c>
      <c r="D126" s="218" t="s">
        <v>203</v>
      </c>
      <c r="E126" s="219" t="s">
        <v>2557</v>
      </c>
      <c r="F126" s="220" t="s">
        <v>2558</v>
      </c>
      <c r="G126" s="221" t="s">
        <v>266</v>
      </c>
      <c r="H126" s="222">
        <v>16</v>
      </c>
      <c r="I126" s="223"/>
      <c r="J126" s="224">
        <f>ROUND(I126*H126,2)</f>
        <v>0</v>
      </c>
      <c r="K126" s="220" t="s">
        <v>207</v>
      </c>
      <c r="L126" s="225"/>
      <c r="M126" s="226" t="s">
        <v>19</v>
      </c>
      <c r="N126" s="227" t="s">
        <v>42</v>
      </c>
      <c r="O126" s="83"/>
      <c r="P126" s="228">
        <f>O126*H126</f>
        <v>0</v>
      </c>
      <c r="Q126" s="228">
        <v>0.00012</v>
      </c>
      <c r="R126" s="228">
        <f>Q126*H126</f>
        <v>0.0019200000000000001</v>
      </c>
      <c r="S126" s="228">
        <v>0</v>
      </c>
      <c r="T126" s="229">
        <f>S126*H126</f>
        <v>0</v>
      </c>
      <c r="U126" s="37"/>
      <c r="V126" s="37"/>
      <c r="W126" s="37"/>
      <c r="X126" s="37"/>
      <c r="Y126" s="37"/>
      <c r="Z126" s="37"/>
      <c r="AA126" s="37"/>
      <c r="AB126" s="37"/>
      <c r="AC126" s="37"/>
      <c r="AD126" s="37"/>
      <c r="AE126" s="37"/>
      <c r="AR126" s="230" t="s">
        <v>208</v>
      </c>
      <c r="AT126" s="230" t="s">
        <v>203</v>
      </c>
      <c r="AU126" s="230" t="s">
        <v>71</v>
      </c>
      <c r="AY126" s="16" t="s">
        <v>202</v>
      </c>
      <c r="BE126" s="231">
        <f>IF(N126="základní",J126,0)</f>
        <v>0</v>
      </c>
      <c r="BF126" s="231">
        <f>IF(N126="snížená",J126,0)</f>
        <v>0</v>
      </c>
      <c r="BG126" s="231">
        <f>IF(N126="zákl. přenesená",J126,0)</f>
        <v>0</v>
      </c>
      <c r="BH126" s="231">
        <f>IF(N126="sníž. přenesená",J126,0)</f>
        <v>0</v>
      </c>
      <c r="BI126" s="231">
        <f>IF(N126="nulová",J126,0)</f>
        <v>0</v>
      </c>
      <c r="BJ126" s="16" t="s">
        <v>78</v>
      </c>
      <c r="BK126" s="231">
        <f>ROUND(I126*H126,2)</f>
        <v>0</v>
      </c>
      <c r="BL126" s="16" t="s">
        <v>209</v>
      </c>
      <c r="BM126" s="230" t="s">
        <v>2559</v>
      </c>
    </row>
    <row r="127" s="2" customFormat="1">
      <c r="A127" s="37"/>
      <c r="B127" s="38"/>
      <c r="C127" s="39"/>
      <c r="D127" s="254" t="s">
        <v>341</v>
      </c>
      <c r="E127" s="39"/>
      <c r="F127" s="255" t="s">
        <v>2556</v>
      </c>
      <c r="G127" s="39"/>
      <c r="H127" s="39"/>
      <c r="I127" s="146"/>
      <c r="J127" s="39"/>
      <c r="K127" s="39"/>
      <c r="L127" s="43"/>
      <c r="M127" s="256"/>
      <c r="N127" s="257"/>
      <c r="O127" s="83"/>
      <c r="P127" s="83"/>
      <c r="Q127" s="83"/>
      <c r="R127" s="83"/>
      <c r="S127" s="83"/>
      <c r="T127" s="84"/>
      <c r="U127" s="37"/>
      <c r="V127" s="37"/>
      <c r="W127" s="37"/>
      <c r="X127" s="37"/>
      <c r="Y127" s="37"/>
      <c r="Z127" s="37"/>
      <c r="AA127" s="37"/>
      <c r="AB127" s="37"/>
      <c r="AC127" s="37"/>
      <c r="AD127" s="37"/>
      <c r="AE127" s="37"/>
      <c r="AT127" s="16" t="s">
        <v>341</v>
      </c>
      <c r="AU127" s="16" t="s">
        <v>71</v>
      </c>
    </row>
    <row r="128" s="2" customFormat="1" ht="21.75" customHeight="1">
      <c r="A128" s="37"/>
      <c r="B128" s="38"/>
      <c r="C128" s="218" t="s">
        <v>282</v>
      </c>
      <c r="D128" s="218" t="s">
        <v>203</v>
      </c>
      <c r="E128" s="219" t="s">
        <v>1877</v>
      </c>
      <c r="F128" s="220" t="s">
        <v>1878</v>
      </c>
      <c r="G128" s="221" t="s">
        <v>266</v>
      </c>
      <c r="H128" s="222">
        <v>16</v>
      </c>
      <c r="I128" s="223"/>
      <c r="J128" s="224">
        <f>ROUND(I128*H128,2)</f>
        <v>0</v>
      </c>
      <c r="K128" s="220" t="s">
        <v>207</v>
      </c>
      <c r="L128" s="225"/>
      <c r="M128" s="226" t="s">
        <v>19</v>
      </c>
      <c r="N128" s="227" t="s">
        <v>42</v>
      </c>
      <c r="O128" s="83"/>
      <c r="P128" s="228">
        <f>O128*H128</f>
        <v>0</v>
      </c>
      <c r="Q128" s="228">
        <v>9.0000000000000006E-05</v>
      </c>
      <c r="R128" s="228">
        <f>Q128*H128</f>
        <v>0.0014400000000000001</v>
      </c>
      <c r="S128" s="228">
        <v>0</v>
      </c>
      <c r="T128" s="229">
        <f>S128*H128</f>
        <v>0</v>
      </c>
      <c r="U128" s="37"/>
      <c r="V128" s="37"/>
      <c r="W128" s="37"/>
      <c r="X128" s="37"/>
      <c r="Y128" s="37"/>
      <c r="Z128" s="37"/>
      <c r="AA128" s="37"/>
      <c r="AB128" s="37"/>
      <c r="AC128" s="37"/>
      <c r="AD128" s="37"/>
      <c r="AE128" s="37"/>
      <c r="AR128" s="230" t="s">
        <v>208</v>
      </c>
      <c r="AT128" s="230" t="s">
        <v>203</v>
      </c>
      <c r="AU128" s="230" t="s">
        <v>71</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209</v>
      </c>
      <c r="BM128" s="230" t="s">
        <v>2560</v>
      </c>
    </row>
    <row r="129" s="2" customFormat="1">
      <c r="A129" s="37"/>
      <c r="B129" s="38"/>
      <c r="C129" s="39"/>
      <c r="D129" s="254" t="s">
        <v>341</v>
      </c>
      <c r="E129" s="39"/>
      <c r="F129" s="255" t="s">
        <v>2556</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341</v>
      </c>
      <c r="AU129" s="16" t="s">
        <v>71</v>
      </c>
    </row>
    <row r="130" s="2" customFormat="1" ht="21.75" customHeight="1">
      <c r="A130" s="37"/>
      <c r="B130" s="38"/>
      <c r="C130" s="218" t="s">
        <v>7</v>
      </c>
      <c r="D130" s="218" t="s">
        <v>203</v>
      </c>
      <c r="E130" s="219" t="s">
        <v>1909</v>
      </c>
      <c r="F130" s="220" t="s">
        <v>1910</v>
      </c>
      <c r="G130" s="221" t="s">
        <v>333</v>
      </c>
      <c r="H130" s="222">
        <v>162</v>
      </c>
      <c r="I130" s="223"/>
      <c r="J130" s="224">
        <f>ROUND(I130*H130,2)</f>
        <v>0</v>
      </c>
      <c r="K130" s="220" t="s">
        <v>207</v>
      </c>
      <c r="L130" s="225"/>
      <c r="M130" s="226" t="s">
        <v>19</v>
      </c>
      <c r="N130" s="227" t="s">
        <v>42</v>
      </c>
      <c r="O130" s="83"/>
      <c r="P130" s="228">
        <f>O130*H130</f>
        <v>0</v>
      </c>
      <c r="Q130" s="228">
        <v>1</v>
      </c>
      <c r="R130" s="228">
        <f>Q130*H130</f>
        <v>162</v>
      </c>
      <c r="S130" s="228">
        <v>0</v>
      </c>
      <c r="T130" s="229">
        <f>S130*H130</f>
        <v>0</v>
      </c>
      <c r="U130" s="37"/>
      <c r="V130" s="37"/>
      <c r="W130" s="37"/>
      <c r="X130" s="37"/>
      <c r="Y130" s="37"/>
      <c r="Z130" s="37"/>
      <c r="AA130" s="37"/>
      <c r="AB130" s="37"/>
      <c r="AC130" s="37"/>
      <c r="AD130" s="37"/>
      <c r="AE130" s="37"/>
      <c r="AR130" s="230" t="s">
        <v>208</v>
      </c>
      <c r="AT130" s="230" t="s">
        <v>203</v>
      </c>
      <c r="AU130" s="230" t="s">
        <v>71</v>
      </c>
      <c r="AY130" s="16" t="s">
        <v>202</v>
      </c>
      <c r="BE130" s="231">
        <f>IF(N130="základní",J130,0)</f>
        <v>0</v>
      </c>
      <c r="BF130" s="231">
        <f>IF(N130="snížená",J130,0)</f>
        <v>0</v>
      </c>
      <c r="BG130" s="231">
        <f>IF(N130="zákl. přenesená",J130,0)</f>
        <v>0</v>
      </c>
      <c r="BH130" s="231">
        <f>IF(N130="sníž. přenesená",J130,0)</f>
        <v>0</v>
      </c>
      <c r="BI130" s="231">
        <f>IF(N130="nulová",J130,0)</f>
        <v>0</v>
      </c>
      <c r="BJ130" s="16" t="s">
        <v>78</v>
      </c>
      <c r="BK130" s="231">
        <f>ROUND(I130*H130,2)</f>
        <v>0</v>
      </c>
      <c r="BL130" s="16" t="s">
        <v>209</v>
      </c>
      <c r="BM130" s="230" t="s">
        <v>2561</v>
      </c>
    </row>
    <row r="131" s="2" customFormat="1">
      <c r="A131" s="37"/>
      <c r="B131" s="38"/>
      <c r="C131" s="39"/>
      <c r="D131" s="254" t="s">
        <v>341</v>
      </c>
      <c r="E131" s="39"/>
      <c r="F131" s="255" t="s">
        <v>2562</v>
      </c>
      <c r="G131" s="39"/>
      <c r="H131" s="39"/>
      <c r="I131" s="146"/>
      <c r="J131" s="39"/>
      <c r="K131" s="39"/>
      <c r="L131" s="43"/>
      <c r="M131" s="256"/>
      <c r="N131" s="257"/>
      <c r="O131" s="83"/>
      <c r="P131" s="83"/>
      <c r="Q131" s="83"/>
      <c r="R131" s="83"/>
      <c r="S131" s="83"/>
      <c r="T131" s="84"/>
      <c r="U131" s="37"/>
      <c r="V131" s="37"/>
      <c r="W131" s="37"/>
      <c r="X131" s="37"/>
      <c r="Y131" s="37"/>
      <c r="Z131" s="37"/>
      <c r="AA131" s="37"/>
      <c r="AB131" s="37"/>
      <c r="AC131" s="37"/>
      <c r="AD131" s="37"/>
      <c r="AE131" s="37"/>
      <c r="AT131" s="16" t="s">
        <v>341</v>
      </c>
      <c r="AU131" s="16" t="s">
        <v>71</v>
      </c>
    </row>
    <row r="132" s="13" customFormat="1">
      <c r="A132" s="13"/>
      <c r="B132" s="264"/>
      <c r="C132" s="265"/>
      <c r="D132" s="254" t="s">
        <v>1417</v>
      </c>
      <c r="E132" s="266" t="s">
        <v>19</v>
      </c>
      <c r="F132" s="267" t="s">
        <v>2563</v>
      </c>
      <c r="G132" s="265"/>
      <c r="H132" s="268">
        <v>162</v>
      </c>
      <c r="I132" s="269"/>
      <c r="J132" s="265"/>
      <c r="K132" s="265"/>
      <c r="L132" s="270"/>
      <c r="M132" s="271"/>
      <c r="N132" s="272"/>
      <c r="O132" s="272"/>
      <c r="P132" s="272"/>
      <c r="Q132" s="272"/>
      <c r="R132" s="272"/>
      <c r="S132" s="272"/>
      <c r="T132" s="273"/>
      <c r="U132" s="13"/>
      <c r="V132" s="13"/>
      <c r="W132" s="13"/>
      <c r="X132" s="13"/>
      <c r="Y132" s="13"/>
      <c r="Z132" s="13"/>
      <c r="AA132" s="13"/>
      <c r="AB132" s="13"/>
      <c r="AC132" s="13"/>
      <c r="AD132" s="13"/>
      <c r="AE132" s="13"/>
      <c r="AT132" s="274" t="s">
        <v>1417</v>
      </c>
      <c r="AU132" s="274" t="s">
        <v>71</v>
      </c>
      <c r="AV132" s="13" t="s">
        <v>80</v>
      </c>
      <c r="AW132" s="13" t="s">
        <v>33</v>
      </c>
      <c r="AX132" s="13" t="s">
        <v>78</v>
      </c>
      <c r="AY132" s="274" t="s">
        <v>202</v>
      </c>
    </row>
    <row r="133" s="11" customFormat="1" ht="25.92" customHeight="1">
      <c r="A133" s="11"/>
      <c r="B133" s="204"/>
      <c r="C133" s="205"/>
      <c r="D133" s="206" t="s">
        <v>70</v>
      </c>
      <c r="E133" s="207" t="s">
        <v>1590</v>
      </c>
      <c r="F133" s="207" t="s">
        <v>1591</v>
      </c>
      <c r="G133" s="205"/>
      <c r="H133" s="205"/>
      <c r="I133" s="208"/>
      <c r="J133" s="209">
        <f>BK133</f>
        <v>0</v>
      </c>
      <c r="K133" s="205"/>
      <c r="L133" s="210"/>
      <c r="M133" s="211"/>
      <c r="N133" s="212"/>
      <c r="O133" s="212"/>
      <c r="P133" s="213">
        <f>P134</f>
        <v>0</v>
      </c>
      <c r="Q133" s="212"/>
      <c r="R133" s="213">
        <f>R134</f>
        <v>0</v>
      </c>
      <c r="S133" s="212"/>
      <c r="T133" s="214">
        <f>T134</f>
        <v>0</v>
      </c>
      <c r="U133" s="11"/>
      <c r="V133" s="11"/>
      <c r="W133" s="11"/>
      <c r="X133" s="11"/>
      <c r="Y133" s="11"/>
      <c r="Z133" s="11"/>
      <c r="AA133" s="11"/>
      <c r="AB133" s="11"/>
      <c r="AC133" s="11"/>
      <c r="AD133" s="11"/>
      <c r="AE133" s="11"/>
      <c r="AR133" s="215" t="s">
        <v>78</v>
      </c>
      <c r="AT133" s="216" t="s">
        <v>70</v>
      </c>
      <c r="AU133" s="216" t="s">
        <v>71</v>
      </c>
      <c r="AY133" s="215" t="s">
        <v>202</v>
      </c>
      <c r="BK133" s="217">
        <f>BK134</f>
        <v>0</v>
      </c>
    </row>
    <row r="134" s="11" customFormat="1" ht="22.8" customHeight="1">
      <c r="A134" s="11"/>
      <c r="B134" s="204"/>
      <c r="C134" s="205"/>
      <c r="D134" s="206" t="s">
        <v>70</v>
      </c>
      <c r="E134" s="252" t="s">
        <v>220</v>
      </c>
      <c r="F134" s="252" t="s">
        <v>1927</v>
      </c>
      <c r="G134" s="205"/>
      <c r="H134" s="205"/>
      <c r="I134" s="208"/>
      <c r="J134" s="253">
        <f>BK134</f>
        <v>0</v>
      </c>
      <c r="K134" s="205"/>
      <c r="L134" s="210"/>
      <c r="M134" s="211"/>
      <c r="N134" s="212"/>
      <c r="O134" s="212"/>
      <c r="P134" s="213">
        <f>SUM(P135:P192)</f>
        <v>0</v>
      </c>
      <c r="Q134" s="212"/>
      <c r="R134" s="213">
        <f>SUM(R135:R192)</f>
        <v>0</v>
      </c>
      <c r="S134" s="212"/>
      <c r="T134" s="214">
        <f>SUM(T135:T192)</f>
        <v>0</v>
      </c>
      <c r="U134" s="11"/>
      <c r="V134" s="11"/>
      <c r="W134" s="11"/>
      <c r="X134" s="11"/>
      <c r="Y134" s="11"/>
      <c r="Z134" s="11"/>
      <c r="AA134" s="11"/>
      <c r="AB134" s="11"/>
      <c r="AC134" s="11"/>
      <c r="AD134" s="11"/>
      <c r="AE134" s="11"/>
      <c r="AR134" s="215" t="s">
        <v>78</v>
      </c>
      <c r="AT134" s="216" t="s">
        <v>70</v>
      </c>
      <c r="AU134" s="216" t="s">
        <v>78</v>
      </c>
      <c r="AY134" s="215" t="s">
        <v>202</v>
      </c>
      <c r="BK134" s="217">
        <f>SUM(BK135:BK192)</f>
        <v>0</v>
      </c>
    </row>
    <row r="135" s="2" customFormat="1" ht="55.5" customHeight="1">
      <c r="A135" s="37"/>
      <c r="B135" s="38"/>
      <c r="C135" s="232" t="s">
        <v>289</v>
      </c>
      <c r="D135" s="232" t="s">
        <v>259</v>
      </c>
      <c r="E135" s="233" t="s">
        <v>2028</v>
      </c>
      <c r="F135" s="234" t="s">
        <v>2029</v>
      </c>
      <c r="G135" s="235" t="s">
        <v>1647</v>
      </c>
      <c r="H135" s="236">
        <v>108</v>
      </c>
      <c r="I135" s="237"/>
      <c r="J135" s="238">
        <f>ROUND(I135*H135,2)</f>
        <v>0</v>
      </c>
      <c r="K135" s="234" t="s">
        <v>207</v>
      </c>
      <c r="L135" s="43"/>
      <c r="M135" s="239" t="s">
        <v>19</v>
      </c>
      <c r="N135" s="240" t="s">
        <v>42</v>
      </c>
      <c r="O135" s="83"/>
      <c r="P135" s="228">
        <f>O135*H135</f>
        <v>0</v>
      </c>
      <c r="Q135" s="228">
        <v>0</v>
      </c>
      <c r="R135" s="228">
        <f>Q135*H135</f>
        <v>0</v>
      </c>
      <c r="S135" s="228">
        <v>0</v>
      </c>
      <c r="T135" s="229">
        <f>S135*H135</f>
        <v>0</v>
      </c>
      <c r="U135" s="37"/>
      <c r="V135" s="37"/>
      <c r="W135" s="37"/>
      <c r="X135" s="37"/>
      <c r="Y135" s="37"/>
      <c r="Z135" s="37"/>
      <c r="AA135" s="37"/>
      <c r="AB135" s="37"/>
      <c r="AC135" s="37"/>
      <c r="AD135" s="37"/>
      <c r="AE135" s="37"/>
      <c r="AR135" s="230" t="s">
        <v>209</v>
      </c>
      <c r="AT135" s="230" t="s">
        <v>259</v>
      </c>
      <c r="AU135" s="230" t="s">
        <v>80</v>
      </c>
      <c r="AY135" s="16" t="s">
        <v>202</v>
      </c>
      <c r="BE135" s="231">
        <f>IF(N135="základní",J135,0)</f>
        <v>0</v>
      </c>
      <c r="BF135" s="231">
        <f>IF(N135="snížená",J135,0)</f>
        <v>0</v>
      </c>
      <c r="BG135" s="231">
        <f>IF(N135="zákl. přenesená",J135,0)</f>
        <v>0</v>
      </c>
      <c r="BH135" s="231">
        <f>IF(N135="sníž. přenesená",J135,0)</f>
        <v>0</v>
      </c>
      <c r="BI135" s="231">
        <f>IF(N135="nulová",J135,0)</f>
        <v>0</v>
      </c>
      <c r="BJ135" s="16" t="s">
        <v>78</v>
      </c>
      <c r="BK135" s="231">
        <f>ROUND(I135*H135,2)</f>
        <v>0</v>
      </c>
      <c r="BL135" s="16" t="s">
        <v>209</v>
      </c>
      <c r="BM135" s="230" t="s">
        <v>2564</v>
      </c>
    </row>
    <row r="136" s="2" customFormat="1">
      <c r="A136" s="37"/>
      <c r="B136" s="38"/>
      <c r="C136" s="39"/>
      <c r="D136" s="254" t="s">
        <v>1355</v>
      </c>
      <c r="E136" s="39"/>
      <c r="F136" s="255" t="s">
        <v>2031</v>
      </c>
      <c r="G136" s="39"/>
      <c r="H136" s="39"/>
      <c r="I136" s="146"/>
      <c r="J136" s="39"/>
      <c r="K136" s="39"/>
      <c r="L136" s="43"/>
      <c r="M136" s="256"/>
      <c r="N136" s="257"/>
      <c r="O136" s="83"/>
      <c r="P136" s="83"/>
      <c r="Q136" s="83"/>
      <c r="R136" s="83"/>
      <c r="S136" s="83"/>
      <c r="T136" s="84"/>
      <c r="U136" s="37"/>
      <c r="V136" s="37"/>
      <c r="W136" s="37"/>
      <c r="X136" s="37"/>
      <c r="Y136" s="37"/>
      <c r="Z136" s="37"/>
      <c r="AA136" s="37"/>
      <c r="AB136" s="37"/>
      <c r="AC136" s="37"/>
      <c r="AD136" s="37"/>
      <c r="AE136" s="37"/>
      <c r="AT136" s="16" t="s">
        <v>1355</v>
      </c>
      <c r="AU136" s="16" t="s">
        <v>80</v>
      </c>
    </row>
    <row r="137" s="2" customFormat="1">
      <c r="A137" s="37"/>
      <c r="B137" s="38"/>
      <c r="C137" s="39"/>
      <c r="D137" s="254" t="s">
        <v>341</v>
      </c>
      <c r="E137" s="39"/>
      <c r="F137" s="255" t="s">
        <v>2562</v>
      </c>
      <c r="G137" s="39"/>
      <c r="H137" s="39"/>
      <c r="I137" s="146"/>
      <c r="J137" s="39"/>
      <c r="K137" s="39"/>
      <c r="L137" s="43"/>
      <c r="M137" s="256"/>
      <c r="N137" s="257"/>
      <c r="O137" s="83"/>
      <c r="P137" s="83"/>
      <c r="Q137" s="83"/>
      <c r="R137" s="83"/>
      <c r="S137" s="83"/>
      <c r="T137" s="84"/>
      <c r="U137" s="37"/>
      <c r="V137" s="37"/>
      <c r="W137" s="37"/>
      <c r="X137" s="37"/>
      <c r="Y137" s="37"/>
      <c r="Z137" s="37"/>
      <c r="AA137" s="37"/>
      <c r="AB137" s="37"/>
      <c r="AC137" s="37"/>
      <c r="AD137" s="37"/>
      <c r="AE137" s="37"/>
      <c r="AT137" s="16" t="s">
        <v>341</v>
      </c>
      <c r="AU137" s="16" t="s">
        <v>80</v>
      </c>
    </row>
    <row r="138" s="13" customFormat="1">
      <c r="A138" s="13"/>
      <c r="B138" s="264"/>
      <c r="C138" s="265"/>
      <c r="D138" s="254" t="s">
        <v>1417</v>
      </c>
      <c r="E138" s="266" t="s">
        <v>19</v>
      </c>
      <c r="F138" s="267" t="s">
        <v>2565</v>
      </c>
      <c r="G138" s="265"/>
      <c r="H138" s="268">
        <v>108</v>
      </c>
      <c r="I138" s="269"/>
      <c r="J138" s="265"/>
      <c r="K138" s="265"/>
      <c r="L138" s="270"/>
      <c r="M138" s="271"/>
      <c r="N138" s="272"/>
      <c r="O138" s="272"/>
      <c r="P138" s="272"/>
      <c r="Q138" s="272"/>
      <c r="R138" s="272"/>
      <c r="S138" s="272"/>
      <c r="T138" s="273"/>
      <c r="U138" s="13"/>
      <c r="V138" s="13"/>
      <c r="W138" s="13"/>
      <c r="X138" s="13"/>
      <c r="Y138" s="13"/>
      <c r="Z138" s="13"/>
      <c r="AA138" s="13"/>
      <c r="AB138" s="13"/>
      <c r="AC138" s="13"/>
      <c r="AD138" s="13"/>
      <c r="AE138" s="13"/>
      <c r="AT138" s="274" t="s">
        <v>1417</v>
      </c>
      <c r="AU138" s="274" t="s">
        <v>80</v>
      </c>
      <c r="AV138" s="13" t="s">
        <v>80</v>
      </c>
      <c r="AW138" s="13" t="s">
        <v>33</v>
      </c>
      <c r="AX138" s="13" t="s">
        <v>78</v>
      </c>
      <c r="AY138" s="274" t="s">
        <v>202</v>
      </c>
    </row>
    <row r="139" s="2" customFormat="1" ht="33" customHeight="1">
      <c r="A139" s="37"/>
      <c r="B139" s="38"/>
      <c r="C139" s="232" t="s">
        <v>293</v>
      </c>
      <c r="D139" s="232" t="s">
        <v>259</v>
      </c>
      <c r="E139" s="233" t="s">
        <v>2034</v>
      </c>
      <c r="F139" s="234" t="s">
        <v>2035</v>
      </c>
      <c r="G139" s="235" t="s">
        <v>1595</v>
      </c>
      <c r="H139" s="236">
        <v>160</v>
      </c>
      <c r="I139" s="237"/>
      <c r="J139" s="238">
        <f>ROUND(I139*H139,2)</f>
        <v>0</v>
      </c>
      <c r="K139" s="234" t="s">
        <v>207</v>
      </c>
      <c r="L139" s="43"/>
      <c r="M139" s="239" t="s">
        <v>19</v>
      </c>
      <c r="N139" s="240" t="s">
        <v>42</v>
      </c>
      <c r="O139" s="83"/>
      <c r="P139" s="228">
        <f>O139*H139</f>
        <v>0</v>
      </c>
      <c r="Q139" s="228">
        <v>0</v>
      </c>
      <c r="R139" s="228">
        <f>Q139*H139</f>
        <v>0</v>
      </c>
      <c r="S139" s="228">
        <v>0</v>
      </c>
      <c r="T139" s="229">
        <f>S139*H139</f>
        <v>0</v>
      </c>
      <c r="U139" s="37"/>
      <c r="V139" s="37"/>
      <c r="W139" s="37"/>
      <c r="X139" s="37"/>
      <c r="Y139" s="37"/>
      <c r="Z139" s="37"/>
      <c r="AA139" s="37"/>
      <c r="AB139" s="37"/>
      <c r="AC139" s="37"/>
      <c r="AD139" s="37"/>
      <c r="AE139" s="37"/>
      <c r="AR139" s="230" t="s">
        <v>209</v>
      </c>
      <c r="AT139" s="230" t="s">
        <v>259</v>
      </c>
      <c r="AU139" s="230" t="s">
        <v>80</v>
      </c>
      <c r="AY139" s="16" t="s">
        <v>202</v>
      </c>
      <c r="BE139" s="231">
        <f>IF(N139="základní",J139,0)</f>
        <v>0</v>
      </c>
      <c r="BF139" s="231">
        <f>IF(N139="snížená",J139,0)</f>
        <v>0</v>
      </c>
      <c r="BG139" s="231">
        <f>IF(N139="zákl. přenesená",J139,0)</f>
        <v>0</v>
      </c>
      <c r="BH139" s="231">
        <f>IF(N139="sníž. přenesená",J139,0)</f>
        <v>0</v>
      </c>
      <c r="BI139" s="231">
        <f>IF(N139="nulová",J139,0)</f>
        <v>0</v>
      </c>
      <c r="BJ139" s="16" t="s">
        <v>78</v>
      </c>
      <c r="BK139" s="231">
        <f>ROUND(I139*H139,2)</f>
        <v>0</v>
      </c>
      <c r="BL139" s="16" t="s">
        <v>209</v>
      </c>
      <c r="BM139" s="230" t="s">
        <v>2566</v>
      </c>
    </row>
    <row r="140" s="2" customFormat="1">
      <c r="A140" s="37"/>
      <c r="B140" s="38"/>
      <c r="C140" s="39"/>
      <c r="D140" s="254" t="s">
        <v>1355</v>
      </c>
      <c r="E140" s="39"/>
      <c r="F140" s="255" t="s">
        <v>2037</v>
      </c>
      <c r="G140" s="39"/>
      <c r="H140" s="39"/>
      <c r="I140" s="146"/>
      <c r="J140" s="39"/>
      <c r="K140" s="39"/>
      <c r="L140" s="43"/>
      <c r="M140" s="256"/>
      <c r="N140" s="257"/>
      <c r="O140" s="83"/>
      <c r="P140" s="83"/>
      <c r="Q140" s="83"/>
      <c r="R140" s="83"/>
      <c r="S140" s="83"/>
      <c r="T140" s="84"/>
      <c r="U140" s="37"/>
      <c r="V140" s="37"/>
      <c r="W140" s="37"/>
      <c r="X140" s="37"/>
      <c r="Y140" s="37"/>
      <c r="Z140" s="37"/>
      <c r="AA140" s="37"/>
      <c r="AB140" s="37"/>
      <c r="AC140" s="37"/>
      <c r="AD140" s="37"/>
      <c r="AE140" s="37"/>
      <c r="AT140" s="16" t="s">
        <v>1355</v>
      </c>
      <c r="AU140" s="16" t="s">
        <v>80</v>
      </c>
    </row>
    <row r="141" s="2" customFormat="1">
      <c r="A141" s="37"/>
      <c r="B141" s="38"/>
      <c r="C141" s="39"/>
      <c r="D141" s="254" t="s">
        <v>341</v>
      </c>
      <c r="E141" s="39"/>
      <c r="F141" s="255" t="s">
        <v>2567</v>
      </c>
      <c r="G141" s="39"/>
      <c r="H141" s="39"/>
      <c r="I141" s="146"/>
      <c r="J141" s="39"/>
      <c r="K141" s="39"/>
      <c r="L141" s="43"/>
      <c r="M141" s="256"/>
      <c r="N141" s="257"/>
      <c r="O141" s="83"/>
      <c r="P141" s="83"/>
      <c r="Q141" s="83"/>
      <c r="R141" s="83"/>
      <c r="S141" s="83"/>
      <c r="T141" s="84"/>
      <c r="U141" s="37"/>
      <c r="V141" s="37"/>
      <c r="W141" s="37"/>
      <c r="X141" s="37"/>
      <c r="Y141" s="37"/>
      <c r="Z141" s="37"/>
      <c r="AA141" s="37"/>
      <c r="AB141" s="37"/>
      <c r="AC141" s="37"/>
      <c r="AD141" s="37"/>
      <c r="AE141" s="37"/>
      <c r="AT141" s="16" t="s">
        <v>341</v>
      </c>
      <c r="AU141" s="16" t="s">
        <v>80</v>
      </c>
    </row>
    <row r="142" s="13" customFormat="1">
      <c r="A142" s="13"/>
      <c r="B142" s="264"/>
      <c r="C142" s="265"/>
      <c r="D142" s="254" t="s">
        <v>1417</v>
      </c>
      <c r="E142" s="266" t="s">
        <v>19</v>
      </c>
      <c r="F142" s="267" t="s">
        <v>2568</v>
      </c>
      <c r="G142" s="265"/>
      <c r="H142" s="268">
        <v>160</v>
      </c>
      <c r="I142" s="269"/>
      <c r="J142" s="265"/>
      <c r="K142" s="265"/>
      <c r="L142" s="270"/>
      <c r="M142" s="271"/>
      <c r="N142" s="272"/>
      <c r="O142" s="272"/>
      <c r="P142" s="272"/>
      <c r="Q142" s="272"/>
      <c r="R142" s="272"/>
      <c r="S142" s="272"/>
      <c r="T142" s="273"/>
      <c r="U142" s="13"/>
      <c r="V142" s="13"/>
      <c r="W142" s="13"/>
      <c r="X142" s="13"/>
      <c r="Y142" s="13"/>
      <c r="Z142" s="13"/>
      <c r="AA142" s="13"/>
      <c r="AB142" s="13"/>
      <c r="AC142" s="13"/>
      <c r="AD142" s="13"/>
      <c r="AE142" s="13"/>
      <c r="AT142" s="274" t="s">
        <v>1417</v>
      </c>
      <c r="AU142" s="274" t="s">
        <v>80</v>
      </c>
      <c r="AV142" s="13" t="s">
        <v>80</v>
      </c>
      <c r="AW142" s="13" t="s">
        <v>33</v>
      </c>
      <c r="AX142" s="13" t="s">
        <v>78</v>
      </c>
      <c r="AY142" s="274" t="s">
        <v>202</v>
      </c>
    </row>
    <row r="143" s="2" customFormat="1" ht="33" customHeight="1">
      <c r="A143" s="37"/>
      <c r="B143" s="38"/>
      <c r="C143" s="232" t="s">
        <v>298</v>
      </c>
      <c r="D143" s="232" t="s">
        <v>259</v>
      </c>
      <c r="E143" s="233" t="s">
        <v>1934</v>
      </c>
      <c r="F143" s="234" t="s">
        <v>1935</v>
      </c>
      <c r="G143" s="235" t="s">
        <v>1647</v>
      </c>
      <c r="H143" s="236">
        <v>108</v>
      </c>
      <c r="I143" s="237"/>
      <c r="J143" s="238">
        <f>ROUND(I143*H143,2)</f>
        <v>0</v>
      </c>
      <c r="K143" s="234" t="s">
        <v>207</v>
      </c>
      <c r="L143" s="43"/>
      <c r="M143" s="239" t="s">
        <v>19</v>
      </c>
      <c r="N143" s="240" t="s">
        <v>42</v>
      </c>
      <c r="O143" s="83"/>
      <c r="P143" s="228">
        <f>O143*H143</f>
        <v>0</v>
      </c>
      <c r="Q143" s="228">
        <v>0</v>
      </c>
      <c r="R143" s="228">
        <f>Q143*H143</f>
        <v>0</v>
      </c>
      <c r="S143" s="228">
        <v>0</v>
      </c>
      <c r="T143" s="229">
        <f>S143*H143</f>
        <v>0</v>
      </c>
      <c r="U143" s="37"/>
      <c r="V143" s="37"/>
      <c r="W143" s="37"/>
      <c r="X143" s="37"/>
      <c r="Y143" s="37"/>
      <c r="Z143" s="37"/>
      <c r="AA143" s="37"/>
      <c r="AB143" s="37"/>
      <c r="AC143" s="37"/>
      <c r="AD143" s="37"/>
      <c r="AE143" s="37"/>
      <c r="AR143" s="230" t="s">
        <v>209</v>
      </c>
      <c r="AT143" s="230" t="s">
        <v>259</v>
      </c>
      <c r="AU143" s="230" t="s">
        <v>80</v>
      </c>
      <c r="AY143" s="16" t="s">
        <v>202</v>
      </c>
      <c r="BE143" s="231">
        <f>IF(N143="základní",J143,0)</f>
        <v>0</v>
      </c>
      <c r="BF143" s="231">
        <f>IF(N143="snížená",J143,0)</f>
        <v>0</v>
      </c>
      <c r="BG143" s="231">
        <f>IF(N143="zákl. přenesená",J143,0)</f>
        <v>0</v>
      </c>
      <c r="BH143" s="231">
        <f>IF(N143="sníž. přenesená",J143,0)</f>
        <v>0</v>
      </c>
      <c r="BI143" s="231">
        <f>IF(N143="nulová",J143,0)</f>
        <v>0</v>
      </c>
      <c r="BJ143" s="16" t="s">
        <v>78</v>
      </c>
      <c r="BK143" s="231">
        <f>ROUND(I143*H143,2)</f>
        <v>0</v>
      </c>
      <c r="BL143" s="16" t="s">
        <v>209</v>
      </c>
      <c r="BM143" s="230" t="s">
        <v>2569</v>
      </c>
    </row>
    <row r="144" s="2" customFormat="1">
      <c r="A144" s="37"/>
      <c r="B144" s="38"/>
      <c r="C144" s="39"/>
      <c r="D144" s="254" t="s">
        <v>1355</v>
      </c>
      <c r="E144" s="39"/>
      <c r="F144" s="255" t="s">
        <v>1937</v>
      </c>
      <c r="G144" s="39"/>
      <c r="H144" s="39"/>
      <c r="I144" s="146"/>
      <c r="J144" s="39"/>
      <c r="K144" s="39"/>
      <c r="L144" s="43"/>
      <c r="M144" s="256"/>
      <c r="N144" s="257"/>
      <c r="O144" s="83"/>
      <c r="P144" s="83"/>
      <c r="Q144" s="83"/>
      <c r="R144" s="83"/>
      <c r="S144" s="83"/>
      <c r="T144" s="84"/>
      <c r="U144" s="37"/>
      <c r="V144" s="37"/>
      <c r="W144" s="37"/>
      <c r="X144" s="37"/>
      <c r="Y144" s="37"/>
      <c r="Z144" s="37"/>
      <c r="AA144" s="37"/>
      <c r="AB144" s="37"/>
      <c r="AC144" s="37"/>
      <c r="AD144" s="37"/>
      <c r="AE144" s="37"/>
      <c r="AT144" s="16" t="s">
        <v>1355</v>
      </c>
      <c r="AU144" s="16" t="s">
        <v>80</v>
      </c>
    </row>
    <row r="145" s="2" customFormat="1">
      <c r="A145" s="37"/>
      <c r="B145" s="38"/>
      <c r="C145" s="39"/>
      <c r="D145" s="254" t="s">
        <v>341</v>
      </c>
      <c r="E145" s="39"/>
      <c r="F145" s="255" t="s">
        <v>2570</v>
      </c>
      <c r="G145" s="39"/>
      <c r="H145" s="39"/>
      <c r="I145" s="146"/>
      <c r="J145" s="39"/>
      <c r="K145" s="39"/>
      <c r="L145" s="43"/>
      <c r="M145" s="256"/>
      <c r="N145" s="257"/>
      <c r="O145" s="83"/>
      <c r="P145" s="83"/>
      <c r="Q145" s="83"/>
      <c r="R145" s="83"/>
      <c r="S145" s="83"/>
      <c r="T145" s="84"/>
      <c r="U145" s="37"/>
      <c r="V145" s="37"/>
      <c r="W145" s="37"/>
      <c r="X145" s="37"/>
      <c r="Y145" s="37"/>
      <c r="Z145" s="37"/>
      <c r="AA145" s="37"/>
      <c r="AB145" s="37"/>
      <c r="AC145" s="37"/>
      <c r="AD145" s="37"/>
      <c r="AE145" s="37"/>
      <c r="AT145" s="16" t="s">
        <v>341</v>
      </c>
      <c r="AU145" s="16" t="s">
        <v>80</v>
      </c>
    </row>
    <row r="146" s="13" customFormat="1">
      <c r="A146" s="13"/>
      <c r="B146" s="264"/>
      <c r="C146" s="265"/>
      <c r="D146" s="254" t="s">
        <v>1417</v>
      </c>
      <c r="E146" s="266" t="s">
        <v>19</v>
      </c>
      <c r="F146" s="267" t="s">
        <v>2565</v>
      </c>
      <c r="G146" s="265"/>
      <c r="H146" s="268">
        <v>108</v>
      </c>
      <c r="I146" s="269"/>
      <c r="J146" s="265"/>
      <c r="K146" s="265"/>
      <c r="L146" s="270"/>
      <c r="M146" s="271"/>
      <c r="N146" s="272"/>
      <c r="O146" s="272"/>
      <c r="P146" s="272"/>
      <c r="Q146" s="272"/>
      <c r="R146" s="272"/>
      <c r="S146" s="272"/>
      <c r="T146" s="273"/>
      <c r="U146" s="13"/>
      <c r="V146" s="13"/>
      <c r="W146" s="13"/>
      <c r="X146" s="13"/>
      <c r="Y146" s="13"/>
      <c r="Z146" s="13"/>
      <c r="AA146" s="13"/>
      <c r="AB146" s="13"/>
      <c r="AC146" s="13"/>
      <c r="AD146" s="13"/>
      <c r="AE146" s="13"/>
      <c r="AT146" s="274" t="s">
        <v>1417</v>
      </c>
      <c r="AU146" s="274" t="s">
        <v>80</v>
      </c>
      <c r="AV146" s="13" t="s">
        <v>80</v>
      </c>
      <c r="AW146" s="13" t="s">
        <v>33</v>
      </c>
      <c r="AX146" s="13" t="s">
        <v>78</v>
      </c>
      <c r="AY146" s="274" t="s">
        <v>202</v>
      </c>
    </row>
    <row r="147" s="2" customFormat="1" ht="33" customHeight="1">
      <c r="A147" s="37"/>
      <c r="B147" s="38"/>
      <c r="C147" s="232" t="s">
        <v>391</v>
      </c>
      <c r="D147" s="232" t="s">
        <v>259</v>
      </c>
      <c r="E147" s="233" t="s">
        <v>2050</v>
      </c>
      <c r="F147" s="234" t="s">
        <v>2051</v>
      </c>
      <c r="G147" s="235" t="s">
        <v>2019</v>
      </c>
      <c r="H147" s="236">
        <v>0.042999999999999997</v>
      </c>
      <c r="I147" s="237"/>
      <c r="J147" s="238">
        <f>ROUND(I147*H147,2)</f>
        <v>0</v>
      </c>
      <c r="K147" s="234" t="s">
        <v>207</v>
      </c>
      <c r="L147" s="43"/>
      <c r="M147" s="239" t="s">
        <v>19</v>
      </c>
      <c r="N147" s="240" t="s">
        <v>42</v>
      </c>
      <c r="O147" s="83"/>
      <c r="P147" s="228">
        <f>O147*H147</f>
        <v>0</v>
      </c>
      <c r="Q147" s="228">
        <v>0</v>
      </c>
      <c r="R147" s="228">
        <f>Q147*H147</f>
        <v>0</v>
      </c>
      <c r="S147" s="228">
        <v>0</v>
      </c>
      <c r="T147" s="229">
        <f>S147*H147</f>
        <v>0</v>
      </c>
      <c r="U147" s="37"/>
      <c r="V147" s="37"/>
      <c r="W147" s="37"/>
      <c r="X147" s="37"/>
      <c r="Y147" s="37"/>
      <c r="Z147" s="37"/>
      <c r="AA147" s="37"/>
      <c r="AB147" s="37"/>
      <c r="AC147" s="37"/>
      <c r="AD147" s="37"/>
      <c r="AE147" s="37"/>
      <c r="AR147" s="230" t="s">
        <v>209</v>
      </c>
      <c r="AT147" s="230" t="s">
        <v>259</v>
      </c>
      <c r="AU147" s="230" t="s">
        <v>80</v>
      </c>
      <c r="AY147" s="16" t="s">
        <v>202</v>
      </c>
      <c r="BE147" s="231">
        <f>IF(N147="základní",J147,0)</f>
        <v>0</v>
      </c>
      <c r="BF147" s="231">
        <f>IF(N147="snížená",J147,0)</f>
        <v>0</v>
      </c>
      <c r="BG147" s="231">
        <f>IF(N147="zákl. přenesená",J147,0)</f>
        <v>0</v>
      </c>
      <c r="BH147" s="231">
        <f>IF(N147="sníž. přenesená",J147,0)</f>
        <v>0</v>
      </c>
      <c r="BI147" s="231">
        <f>IF(N147="nulová",J147,0)</f>
        <v>0</v>
      </c>
      <c r="BJ147" s="16" t="s">
        <v>78</v>
      </c>
      <c r="BK147" s="231">
        <f>ROUND(I147*H147,2)</f>
        <v>0</v>
      </c>
      <c r="BL147" s="16" t="s">
        <v>209</v>
      </c>
      <c r="BM147" s="230" t="s">
        <v>2571</v>
      </c>
    </row>
    <row r="148" s="2" customFormat="1">
      <c r="A148" s="37"/>
      <c r="B148" s="38"/>
      <c r="C148" s="39"/>
      <c r="D148" s="254" t="s">
        <v>1355</v>
      </c>
      <c r="E148" s="39"/>
      <c r="F148" s="255" t="s">
        <v>2049</v>
      </c>
      <c r="G148" s="39"/>
      <c r="H148" s="39"/>
      <c r="I148" s="146"/>
      <c r="J148" s="39"/>
      <c r="K148" s="39"/>
      <c r="L148" s="43"/>
      <c r="M148" s="256"/>
      <c r="N148" s="257"/>
      <c r="O148" s="83"/>
      <c r="P148" s="83"/>
      <c r="Q148" s="83"/>
      <c r="R148" s="83"/>
      <c r="S148" s="83"/>
      <c r="T148" s="84"/>
      <c r="U148" s="37"/>
      <c r="V148" s="37"/>
      <c r="W148" s="37"/>
      <c r="X148" s="37"/>
      <c r="Y148" s="37"/>
      <c r="Z148" s="37"/>
      <c r="AA148" s="37"/>
      <c r="AB148" s="37"/>
      <c r="AC148" s="37"/>
      <c r="AD148" s="37"/>
      <c r="AE148" s="37"/>
      <c r="AT148" s="16" t="s">
        <v>1355</v>
      </c>
      <c r="AU148" s="16" t="s">
        <v>80</v>
      </c>
    </row>
    <row r="149" s="2" customFormat="1">
      <c r="A149" s="37"/>
      <c r="B149" s="38"/>
      <c r="C149" s="39"/>
      <c r="D149" s="254" t="s">
        <v>341</v>
      </c>
      <c r="E149" s="39"/>
      <c r="F149" s="255" t="s">
        <v>2572</v>
      </c>
      <c r="G149" s="39"/>
      <c r="H149" s="39"/>
      <c r="I149" s="146"/>
      <c r="J149" s="39"/>
      <c r="K149" s="39"/>
      <c r="L149" s="43"/>
      <c r="M149" s="256"/>
      <c r="N149" s="257"/>
      <c r="O149" s="83"/>
      <c r="P149" s="83"/>
      <c r="Q149" s="83"/>
      <c r="R149" s="83"/>
      <c r="S149" s="83"/>
      <c r="T149" s="84"/>
      <c r="U149" s="37"/>
      <c r="V149" s="37"/>
      <c r="W149" s="37"/>
      <c r="X149" s="37"/>
      <c r="Y149" s="37"/>
      <c r="Z149" s="37"/>
      <c r="AA149" s="37"/>
      <c r="AB149" s="37"/>
      <c r="AC149" s="37"/>
      <c r="AD149" s="37"/>
      <c r="AE149" s="37"/>
      <c r="AT149" s="16" t="s">
        <v>341</v>
      </c>
      <c r="AU149" s="16" t="s">
        <v>80</v>
      </c>
    </row>
    <row r="150" s="2" customFormat="1" ht="33" customHeight="1">
      <c r="A150" s="37"/>
      <c r="B150" s="38"/>
      <c r="C150" s="232" t="s">
        <v>395</v>
      </c>
      <c r="D150" s="232" t="s">
        <v>259</v>
      </c>
      <c r="E150" s="233" t="s">
        <v>2017</v>
      </c>
      <c r="F150" s="234" t="s">
        <v>2018</v>
      </c>
      <c r="G150" s="235" t="s">
        <v>2019</v>
      </c>
      <c r="H150" s="236">
        <v>0.22600000000000001</v>
      </c>
      <c r="I150" s="237"/>
      <c r="J150" s="238">
        <f>ROUND(I150*H150,2)</f>
        <v>0</v>
      </c>
      <c r="K150" s="234" t="s">
        <v>207</v>
      </c>
      <c r="L150" s="43"/>
      <c r="M150" s="239" t="s">
        <v>19</v>
      </c>
      <c r="N150" s="240" t="s">
        <v>42</v>
      </c>
      <c r="O150" s="83"/>
      <c r="P150" s="228">
        <f>O150*H150</f>
        <v>0</v>
      </c>
      <c r="Q150" s="228">
        <v>0</v>
      </c>
      <c r="R150" s="228">
        <f>Q150*H150</f>
        <v>0</v>
      </c>
      <c r="S150" s="228">
        <v>0</v>
      </c>
      <c r="T150" s="229">
        <f>S150*H150</f>
        <v>0</v>
      </c>
      <c r="U150" s="37"/>
      <c r="V150" s="37"/>
      <c r="W150" s="37"/>
      <c r="X150" s="37"/>
      <c r="Y150" s="37"/>
      <c r="Z150" s="37"/>
      <c r="AA150" s="37"/>
      <c r="AB150" s="37"/>
      <c r="AC150" s="37"/>
      <c r="AD150" s="37"/>
      <c r="AE150" s="37"/>
      <c r="AR150" s="230" t="s">
        <v>209</v>
      </c>
      <c r="AT150" s="230" t="s">
        <v>259</v>
      </c>
      <c r="AU150" s="230" t="s">
        <v>80</v>
      </c>
      <c r="AY150" s="16" t="s">
        <v>202</v>
      </c>
      <c r="BE150" s="231">
        <f>IF(N150="základní",J150,0)</f>
        <v>0</v>
      </c>
      <c r="BF150" s="231">
        <f>IF(N150="snížená",J150,0)</f>
        <v>0</v>
      </c>
      <c r="BG150" s="231">
        <f>IF(N150="zákl. přenesená",J150,0)</f>
        <v>0</v>
      </c>
      <c r="BH150" s="231">
        <f>IF(N150="sníž. přenesená",J150,0)</f>
        <v>0</v>
      </c>
      <c r="BI150" s="231">
        <f>IF(N150="nulová",J150,0)</f>
        <v>0</v>
      </c>
      <c r="BJ150" s="16" t="s">
        <v>78</v>
      </c>
      <c r="BK150" s="231">
        <f>ROUND(I150*H150,2)</f>
        <v>0</v>
      </c>
      <c r="BL150" s="16" t="s">
        <v>209</v>
      </c>
      <c r="BM150" s="230" t="s">
        <v>2573</v>
      </c>
    </row>
    <row r="151" s="2" customFormat="1">
      <c r="A151" s="37"/>
      <c r="B151" s="38"/>
      <c r="C151" s="39"/>
      <c r="D151" s="254" t="s">
        <v>1355</v>
      </c>
      <c r="E151" s="39"/>
      <c r="F151" s="255" t="s">
        <v>2021</v>
      </c>
      <c r="G151" s="39"/>
      <c r="H151" s="39"/>
      <c r="I151" s="146"/>
      <c r="J151" s="39"/>
      <c r="K151" s="39"/>
      <c r="L151" s="43"/>
      <c r="M151" s="256"/>
      <c r="N151" s="257"/>
      <c r="O151" s="83"/>
      <c r="P151" s="83"/>
      <c r="Q151" s="83"/>
      <c r="R151" s="83"/>
      <c r="S151" s="83"/>
      <c r="T151" s="84"/>
      <c r="U151" s="37"/>
      <c r="V151" s="37"/>
      <c r="W151" s="37"/>
      <c r="X151" s="37"/>
      <c r="Y151" s="37"/>
      <c r="Z151" s="37"/>
      <c r="AA151" s="37"/>
      <c r="AB151" s="37"/>
      <c r="AC151" s="37"/>
      <c r="AD151" s="37"/>
      <c r="AE151" s="37"/>
      <c r="AT151" s="16" t="s">
        <v>1355</v>
      </c>
      <c r="AU151" s="16" t="s">
        <v>80</v>
      </c>
    </row>
    <row r="152" s="2" customFormat="1">
      <c r="A152" s="37"/>
      <c r="B152" s="38"/>
      <c r="C152" s="39"/>
      <c r="D152" s="254" t="s">
        <v>341</v>
      </c>
      <c r="E152" s="39"/>
      <c r="F152" s="255" t="s">
        <v>2574</v>
      </c>
      <c r="G152" s="39"/>
      <c r="H152" s="39"/>
      <c r="I152" s="146"/>
      <c r="J152" s="39"/>
      <c r="K152" s="39"/>
      <c r="L152" s="43"/>
      <c r="M152" s="256"/>
      <c r="N152" s="257"/>
      <c r="O152" s="83"/>
      <c r="P152" s="83"/>
      <c r="Q152" s="83"/>
      <c r="R152" s="83"/>
      <c r="S152" s="83"/>
      <c r="T152" s="84"/>
      <c r="U152" s="37"/>
      <c r="V152" s="37"/>
      <c r="W152" s="37"/>
      <c r="X152" s="37"/>
      <c r="Y152" s="37"/>
      <c r="Z152" s="37"/>
      <c r="AA152" s="37"/>
      <c r="AB152" s="37"/>
      <c r="AC152" s="37"/>
      <c r="AD152" s="37"/>
      <c r="AE152" s="37"/>
      <c r="AT152" s="16" t="s">
        <v>341</v>
      </c>
      <c r="AU152" s="16" t="s">
        <v>80</v>
      </c>
    </row>
    <row r="153" s="2" customFormat="1" ht="21.75" customHeight="1">
      <c r="A153" s="37"/>
      <c r="B153" s="38"/>
      <c r="C153" s="232" t="s">
        <v>399</v>
      </c>
      <c r="D153" s="232" t="s">
        <v>259</v>
      </c>
      <c r="E153" s="233" t="s">
        <v>1958</v>
      </c>
      <c r="F153" s="234" t="s">
        <v>1959</v>
      </c>
      <c r="G153" s="235" t="s">
        <v>266</v>
      </c>
      <c r="H153" s="236">
        <v>52</v>
      </c>
      <c r="I153" s="237"/>
      <c r="J153" s="238">
        <f>ROUND(I153*H153,2)</f>
        <v>0</v>
      </c>
      <c r="K153" s="234" t="s">
        <v>207</v>
      </c>
      <c r="L153" s="43"/>
      <c r="M153" s="239" t="s">
        <v>19</v>
      </c>
      <c r="N153" s="240" t="s">
        <v>42</v>
      </c>
      <c r="O153" s="83"/>
      <c r="P153" s="228">
        <f>O153*H153</f>
        <v>0</v>
      </c>
      <c r="Q153" s="228">
        <v>0</v>
      </c>
      <c r="R153" s="228">
        <f>Q153*H153</f>
        <v>0</v>
      </c>
      <c r="S153" s="228">
        <v>0</v>
      </c>
      <c r="T153" s="229">
        <f>S153*H153</f>
        <v>0</v>
      </c>
      <c r="U153" s="37"/>
      <c r="V153" s="37"/>
      <c r="W153" s="37"/>
      <c r="X153" s="37"/>
      <c r="Y153" s="37"/>
      <c r="Z153" s="37"/>
      <c r="AA153" s="37"/>
      <c r="AB153" s="37"/>
      <c r="AC153" s="37"/>
      <c r="AD153" s="37"/>
      <c r="AE153" s="37"/>
      <c r="AR153" s="230" t="s">
        <v>209</v>
      </c>
      <c r="AT153" s="230" t="s">
        <v>259</v>
      </c>
      <c r="AU153" s="230" t="s">
        <v>80</v>
      </c>
      <c r="AY153" s="16" t="s">
        <v>202</v>
      </c>
      <c r="BE153" s="231">
        <f>IF(N153="základní",J153,0)</f>
        <v>0</v>
      </c>
      <c r="BF153" s="231">
        <f>IF(N153="snížená",J153,0)</f>
        <v>0</v>
      </c>
      <c r="BG153" s="231">
        <f>IF(N153="zákl. přenesená",J153,0)</f>
        <v>0</v>
      </c>
      <c r="BH153" s="231">
        <f>IF(N153="sníž. přenesená",J153,0)</f>
        <v>0</v>
      </c>
      <c r="BI153" s="231">
        <f>IF(N153="nulová",J153,0)</f>
        <v>0</v>
      </c>
      <c r="BJ153" s="16" t="s">
        <v>78</v>
      </c>
      <c r="BK153" s="231">
        <f>ROUND(I153*H153,2)</f>
        <v>0</v>
      </c>
      <c r="BL153" s="16" t="s">
        <v>209</v>
      </c>
      <c r="BM153" s="230" t="s">
        <v>2575</v>
      </c>
    </row>
    <row r="154" s="2" customFormat="1">
      <c r="A154" s="37"/>
      <c r="B154" s="38"/>
      <c r="C154" s="39"/>
      <c r="D154" s="254" t="s">
        <v>1355</v>
      </c>
      <c r="E154" s="39"/>
      <c r="F154" s="255" t="s">
        <v>1961</v>
      </c>
      <c r="G154" s="39"/>
      <c r="H154" s="39"/>
      <c r="I154" s="146"/>
      <c r="J154" s="39"/>
      <c r="K154" s="39"/>
      <c r="L154" s="43"/>
      <c r="M154" s="256"/>
      <c r="N154" s="257"/>
      <c r="O154" s="83"/>
      <c r="P154" s="83"/>
      <c r="Q154" s="83"/>
      <c r="R154" s="83"/>
      <c r="S154" s="83"/>
      <c r="T154" s="84"/>
      <c r="U154" s="37"/>
      <c r="V154" s="37"/>
      <c r="W154" s="37"/>
      <c r="X154" s="37"/>
      <c r="Y154" s="37"/>
      <c r="Z154" s="37"/>
      <c r="AA154" s="37"/>
      <c r="AB154" s="37"/>
      <c r="AC154" s="37"/>
      <c r="AD154" s="37"/>
      <c r="AE154" s="37"/>
      <c r="AT154" s="16" t="s">
        <v>1355</v>
      </c>
      <c r="AU154" s="16" t="s">
        <v>80</v>
      </c>
    </row>
    <row r="155" s="2" customFormat="1">
      <c r="A155" s="37"/>
      <c r="B155" s="38"/>
      <c r="C155" s="39"/>
      <c r="D155" s="254" t="s">
        <v>341</v>
      </c>
      <c r="E155" s="39"/>
      <c r="F155" s="255" t="s">
        <v>2328</v>
      </c>
      <c r="G155" s="39"/>
      <c r="H155" s="39"/>
      <c r="I155" s="146"/>
      <c r="J155" s="39"/>
      <c r="K155" s="39"/>
      <c r="L155" s="43"/>
      <c r="M155" s="256"/>
      <c r="N155" s="257"/>
      <c r="O155" s="83"/>
      <c r="P155" s="83"/>
      <c r="Q155" s="83"/>
      <c r="R155" s="83"/>
      <c r="S155" s="83"/>
      <c r="T155" s="84"/>
      <c r="U155" s="37"/>
      <c r="V155" s="37"/>
      <c r="W155" s="37"/>
      <c r="X155" s="37"/>
      <c r="Y155" s="37"/>
      <c r="Z155" s="37"/>
      <c r="AA155" s="37"/>
      <c r="AB155" s="37"/>
      <c r="AC155" s="37"/>
      <c r="AD155" s="37"/>
      <c r="AE155" s="37"/>
      <c r="AT155" s="16" t="s">
        <v>341</v>
      </c>
      <c r="AU155" s="16" t="s">
        <v>80</v>
      </c>
    </row>
    <row r="156" s="2" customFormat="1" ht="33" customHeight="1">
      <c r="A156" s="37"/>
      <c r="B156" s="38"/>
      <c r="C156" s="232" t="s">
        <v>403</v>
      </c>
      <c r="D156" s="232" t="s">
        <v>259</v>
      </c>
      <c r="E156" s="233" t="s">
        <v>2576</v>
      </c>
      <c r="F156" s="234" t="s">
        <v>2577</v>
      </c>
      <c r="G156" s="235" t="s">
        <v>2578</v>
      </c>
      <c r="H156" s="236">
        <v>4</v>
      </c>
      <c r="I156" s="237"/>
      <c r="J156" s="238">
        <f>ROUND(I156*H156,2)</f>
        <v>0</v>
      </c>
      <c r="K156" s="234" t="s">
        <v>207</v>
      </c>
      <c r="L156" s="43"/>
      <c r="M156" s="239" t="s">
        <v>19</v>
      </c>
      <c r="N156" s="240" t="s">
        <v>42</v>
      </c>
      <c r="O156" s="83"/>
      <c r="P156" s="228">
        <f>O156*H156</f>
        <v>0</v>
      </c>
      <c r="Q156" s="228">
        <v>0</v>
      </c>
      <c r="R156" s="228">
        <f>Q156*H156</f>
        <v>0</v>
      </c>
      <c r="S156" s="228">
        <v>0</v>
      </c>
      <c r="T156" s="229">
        <f>S156*H156</f>
        <v>0</v>
      </c>
      <c r="U156" s="37"/>
      <c r="V156" s="37"/>
      <c r="W156" s="37"/>
      <c r="X156" s="37"/>
      <c r="Y156" s="37"/>
      <c r="Z156" s="37"/>
      <c r="AA156" s="37"/>
      <c r="AB156" s="37"/>
      <c r="AC156" s="37"/>
      <c r="AD156" s="37"/>
      <c r="AE156" s="37"/>
      <c r="AR156" s="230" t="s">
        <v>209</v>
      </c>
      <c r="AT156" s="230" t="s">
        <v>259</v>
      </c>
      <c r="AU156" s="230" t="s">
        <v>80</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209</v>
      </c>
      <c r="BM156" s="230" t="s">
        <v>2579</v>
      </c>
    </row>
    <row r="157" s="2" customFormat="1">
      <c r="A157" s="37"/>
      <c r="B157" s="38"/>
      <c r="C157" s="39"/>
      <c r="D157" s="254" t="s">
        <v>1355</v>
      </c>
      <c r="E157" s="39"/>
      <c r="F157" s="255" t="s">
        <v>2580</v>
      </c>
      <c r="G157" s="39"/>
      <c r="H157" s="39"/>
      <c r="I157" s="146"/>
      <c r="J157" s="39"/>
      <c r="K157" s="39"/>
      <c r="L157" s="43"/>
      <c r="M157" s="256"/>
      <c r="N157" s="257"/>
      <c r="O157" s="83"/>
      <c r="P157" s="83"/>
      <c r="Q157" s="83"/>
      <c r="R157" s="83"/>
      <c r="S157" s="83"/>
      <c r="T157" s="84"/>
      <c r="U157" s="37"/>
      <c r="V157" s="37"/>
      <c r="W157" s="37"/>
      <c r="X157" s="37"/>
      <c r="Y157" s="37"/>
      <c r="Z157" s="37"/>
      <c r="AA157" s="37"/>
      <c r="AB157" s="37"/>
      <c r="AC157" s="37"/>
      <c r="AD157" s="37"/>
      <c r="AE157" s="37"/>
      <c r="AT157" s="16" t="s">
        <v>1355</v>
      </c>
      <c r="AU157" s="16" t="s">
        <v>80</v>
      </c>
    </row>
    <row r="158" s="2" customFormat="1">
      <c r="A158" s="37"/>
      <c r="B158" s="38"/>
      <c r="C158" s="39"/>
      <c r="D158" s="254" t="s">
        <v>341</v>
      </c>
      <c r="E158" s="39"/>
      <c r="F158" s="255" t="s">
        <v>2581</v>
      </c>
      <c r="G158" s="39"/>
      <c r="H158" s="39"/>
      <c r="I158" s="146"/>
      <c r="J158" s="39"/>
      <c r="K158" s="39"/>
      <c r="L158" s="43"/>
      <c r="M158" s="256"/>
      <c r="N158" s="257"/>
      <c r="O158" s="83"/>
      <c r="P158" s="83"/>
      <c r="Q158" s="83"/>
      <c r="R158" s="83"/>
      <c r="S158" s="83"/>
      <c r="T158" s="84"/>
      <c r="U158" s="37"/>
      <c r="V158" s="37"/>
      <c r="W158" s="37"/>
      <c r="X158" s="37"/>
      <c r="Y158" s="37"/>
      <c r="Z158" s="37"/>
      <c r="AA158" s="37"/>
      <c r="AB158" s="37"/>
      <c r="AC158" s="37"/>
      <c r="AD158" s="37"/>
      <c r="AE158" s="37"/>
      <c r="AT158" s="16" t="s">
        <v>341</v>
      </c>
      <c r="AU158" s="16" t="s">
        <v>80</v>
      </c>
    </row>
    <row r="159" s="2" customFormat="1" ht="44.25" customHeight="1">
      <c r="A159" s="37"/>
      <c r="B159" s="38"/>
      <c r="C159" s="232" t="s">
        <v>407</v>
      </c>
      <c r="D159" s="232" t="s">
        <v>259</v>
      </c>
      <c r="E159" s="233" t="s">
        <v>1972</v>
      </c>
      <c r="F159" s="234" t="s">
        <v>1973</v>
      </c>
      <c r="G159" s="235" t="s">
        <v>1974</v>
      </c>
      <c r="H159" s="236">
        <v>2</v>
      </c>
      <c r="I159" s="237"/>
      <c r="J159" s="238">
        <f>ROUND(I159*H159,2)</f>
        <v>0</v>
      </c>
      <c r="K159" s="234" t="s">
        <v>207</v>
      </c>
      <c r="L159" s="43"/>
      <c r="M159" s="239" t="s">
        <v>19</v>
      </c>
      <c r="N159" s="240" t="s">
        <v>42</v>
      </c>
      <c r="O159" s="83"/>
      <c r="P159" s="228">
        <f>O159*H159</f>
        <v>0</v>
      </c>
      <c r="Q159" s="228">
        <v>0</v>
      </c>
      <c r="R159" s="228">
        <f>Q159*H159</f>
        <v>0</v>
      </c>
      <c r="S159" s="228">
        <v>0</v>
      </c>
      <c r="T159" s="229">
        <f>S159*H159</f>
        <v>0</v>
      </c>
      <c r="U159" s="37"/>
      <c r="V159" s="37"/>
      <c r="W159" s="37"/>
      <c r="X159" s="37"/>
      <c r="Y159" s="37"/>
      <c r="Z159" s="37"/>
      <c r="AA159" s="37"/>
      <c r="AB159" s="37"/>
      <c r="AC159" s="37"/>
      <c r="AD159" s="37"/>
      <c r="AE159" s="37"/>
      <c r="AR159" s="230" t="s">
        <v>209</v>
      </c>
      <c r="AT159" s="230" t="s">
        <v>259</v>
      </c>
      <c r="AU159" s="230" t="s">
        <v>80</v>
      </c>
      <c r="AY159" s="16" t="s">
        <v>202</v>
      </c>
      <c r="BE159" s="231">
        <f>IF(N159="základní",J159,0)</f>
        <v>0</v>
      </c>
      <c r="BF159" s="231">
        <f>IF(N159="snížená",J159,0)</f>
        <v>0</v>
      </c>
      <c r="BG159" s="231">
        <f>IF(N159="zákl. přenesená",J159,0)</f>
        <v>0</v>
      </c>
      <c r="BH159" s="231">
        <f>IF(N159="sníž. přenesená",J159,0)</f>
        <v>0</v>
      </c>
      <c r="BI159" s="231">
        <f>IF(N159="nulová",J159,0)</f>
        <v>0</v>
      </c>
      <c r="BJ159" s="16" t="s">
        <v>78</v>
      </c>
      <c r="BK159" s="231">
        <f>ROUND(I159*H159,2)</f>
        <v>0</v>
      </c>
      <c r="BL159" s="16" t="s">
        <v>209</v>
      </c>
      <c r="BM159" s="230" t="s">
        <v>2582</v>
      </c>
    </row>
    <row r="160" s="2" customFormat="1">
      <c r="A160" s="37"/>
      <c r="B160" s="38"/>
      <c r="C160" s="39"/>
      <c r="D160" s="254" t="s">
        <v>1355</v>
      </c>
      <c r="E160" s="39"/>
      <c r="F160" s="255" t="s">
        <v>1976</v>
      </c>
      <c r="G160" s="39"/>
      <c r="H160" s="39"/>
      <c r="I160" s="146"/>
      <c r="J160" s="39"/>
      <c r="K160" s="39"/>
      <c r="L160" s="43"/>
      <c r="M160" s="256"/>
      <c r="N160" s="257"/>
      <c r="O160" s="83"/>
      <c r="P160" s="83"/>
      <c r="Q160" s="83"/>
      <c r="R160" s="83"/>
      <c r="S160" s="83"/>
      <c r="T160" s="84"/>
      <c r="U160" s="37"/>
      <c r="V160" s="37"/>
      <c r="W160" s="37"/>
      <c r="X160" s="37"/>
      <c r="Y160" s="37"/>
      <c r="Z160" s="37"/>
      <c r="AA160" s="37"/>
      <c r="AB160" s="37"/>
      <c r="AC160" s="37"/>
      <c r="AD160" s="37"/>
      <c r="AE160" s="37"/>
      <c r="AT160" s="16" t="s">
        <v>1355</v>
      </c>
      <c r="AU160" s="16" t="s">
        <v>80</v>
      </c>
    </row>
    <row r="161" s="2" customFormat="1">
      <c r="A161" s="37"/>
      <c r="B161" s="38"/>
      <c r="C161" s="39"/>
      <c r="D161" s="254" t="s">
        <v>341</v>
      </c>
      <c r="E161" s="39"/>
      <c r="F161" s="255" t="s">
        <v>2583</v>
      </c>
      <c r="G161" s="39"/>
      <c r="H161" s="39"/>
      <c r="I161" s="146"/>
      <c r="J161" s="39"/>
      <c r="K161" s="39"/>
      <c r="L161" s="43"/>
      <c r="M161" s="256"/>
      <c r="N161" s="257"/>
      <c r="O161" s="83"/>
      <c r="P161" s="83"/>
      <c r="Q161" s="83"/>
      <c r="R161" s="83"/>
      <c r="S161" s="83"/>
      <c r="T161" s="84"/>
      <c r="U161" s="37"/>
      <c r="V161" s="37"/>
      <c r="W161" s="37"/>
      <c r="X161" s="37"/>
      <c r="Y161" s="37"/>
      <c r="Z161" s="37"/>
      <c r="AA161" s="37"/>
      <c r="AB161" s="37"/>
      <c r="AC161" s="37"/>
      <c r="AD161" s="37"/>
      <c r="AE161" s="37"/>
      <c r="AT161" s="16" t="s">
        <v>341</v>
      </c>
      <c r="AU161" s="16" t="s">
        <v>80</v>
      </c>
    </row>
    <row r="162" s="2" customFormat="1" ht="33" customHeight="1">
      <c r="A162" s="37"/>
      <c r="B162" s="38"/>
      <c r="C162" s="232" t="s">
        <v>411</v>
      </c>
      <c r="D162" s="232" t="s">
        <v>259</v>
      </c>
      <c r="E162" s="233" t="s">
        <v>2584</v>
      </c>
      <c r="F162" s="234" t="s">
        <v>2585</v>
      </c>
      <c r="G162" s="235" t="s">
        <v>206</v>
      </c>
      <c r="H162" s="236">
        <v>73</v>
      </c>
      <c r="I162" s="237"/>
      <c r="J162" s="238">
        <f>ROUND(I162*H162,2)</f>
        <v>0</v>
      </c>
      <c r="K162" s="234" t="s">
        <v>207</v>
      </c>
      <c r="L162" s="43"/>
      <c r="M162" s="239" t="s">
        <v>19</v>
      </c>
      <c r="N162" s="240" t="s">
        <v>42</v>
      </c>
      <c r="O162" s="83"/>
      <c r="P162" s="228">
        <f>O162*H162</f>
        <v>0</v>
      </c>
      <c r="Q162" s="228">
        <v>0</v>
      </c>
      <c r="R162" s="228">
        <f>Q162*H162</f>
        <v>0</v>
      </c>
      <c r="S162" s="228">
        <v>0</v>
      </c>
      <c r="T162" s="229">
        <f>S162*H162</f>
        <v>0</v>
      </c>
      <c r="U162" s="37"/>
      <c r="V162" s="37"/>
      <c r="W162" s="37"/>
      <c r="X162" s="37"/>
      <c r="Y162" s="37"/>
      <c r="Z162" s="37"/>
      <c r="AA162" s="37"/>
      <c r="AB162" s="37"/>
      <c r="AC162" s="37"/>
      <c r="AD162" s="37"/>
      <c r="AE162" s="37"/>
      <c r="AR162" s="230" t="s">
        <v>209</v>
      </c>
      <c r="AT162" s="230" t="s">
        <v>259</v>
      </c>
      <c r="AU162" s="230" t="s">
        <v>80</v>
      </c>
      <c r="AY162" s="16" t="s">
        <v>202</v>
      </c>
      <c r="BE162" s="231">
        <f>IF(N162="základní",J162,0)</f>
        <v>0</v>
      </c>
      <c r="BF162" s="231">
        <f>IF(N162="snížená",J162,0)</f>
        <v>0</v>
      </c>
      <c r="BG162" s="231">
        <f>IF(N162="zákl. přenesená",J162,0)</f>
        <v>0</v>
      </c>
      <c r="BH162" s="231">
        <f>IF(N162="sníž. přenesená",J162,0)</f>
        <v>0</v>
      </c>
      <c r="BI162" s="231">
        <f>IF(N162="nulová",J162,0)</f>
        <v>0</v>
      </c>
      <c r="BJ162" s="16" t="s">
        <v>78</v>
      </c>
      <c r="BK162" s="231">
        <f>ROUND(I162*H162,2)</f>
        <v>0</v>
      </c>
      <c r="BL162" s="16" t="s">
        <v>209</v>
      </c>
      <c r="BM162" s="230" t="s">
        <v>2586</v>
      </c>
    </row>
    <row r="163" s="2" customFormat="1">
      <c r="A163" s="37"/>
      <c r="B163" s="38"/>
      <c r="C163" s="39"/>
      <c r="D163" s="254" t="s">
        <v>1355</v>
      </c>
      <c r="E163" s="39"/>
      <c r="F163" s="255" t="s">
        <v>2587</v>
      </c>
      <c r="G163" s="39"/>
      <c r="H163" s="39"/>
      <c r="I163" s="146"/>
      <c r="J163" s="39"/>
      <c r="K163" s="39"/>
      <c r="L163" s="43"/>
      <c r="M163" s="256"/>
      <c r="N163" s="257"/>
      <c r="O163" s="83"/>
      <c r="P163" s="83"/>
      <c r="Q163" s="83"/>
      <c r="R163" s="83"/>
      <c r="S163" s="83"/>
      <c r="T163" s="84"/>
      <c r="U163" s="37"/>
      <c r="V163" s="37"/>
      <c r="W163" s="37"/>
      <c r="X163" s="37"/>
      <c r="Y163" s="37"/>
      <c r="Z163" s="37"/>
      <c r="AA163" s="37"/>
      <c r="AB163" s="37"/>
      <c r="AC163" s="37"/>
      <c r="AD163" s="37"/>
      <c r="AE163" s="37"/>
      <c r="AT163" s="16" t="s">
        <v>1355</v>
      </c>
      <c r="AU163" s="16" t="s">
        <v>80</v>
      </c>
    </row>
    <row r="164" s="2" customFormat="1">
      <c r="A164" s="37"/>
      <c r="B164" s="38"/>
      <c r="C164" s="39"/>
      <c r="D164" s="254" t="s">
        <v>341</v>
      </c>
      <c r="E164" s="39"/>
      <c r="F164" s="255" t="s">
        <v>2588</v>
      </c>
      <c r="G164" s="39"/>
      <c r="H164" s="39"/>
      <c r="I164" s="146"/>
      <c r="J164" s="39"/>
      <c r="K164" s="39"/>
      <c r="L164" s="43"/>
      <c r="M164" s="256"/>
      <c r="N164" s="257"/>
      <c r="O164" s="83"/>
      <c r="P164" s="83"/>
      <c r="Q164" s="83"/>
      <c r="R164" s="83"/>
      <c r="S164" s="83"/>
      <c r="T164" s="84"/>
      <c r="U164" s="37"/>
      <c r="V164" s="37"/>
      <c r="W164" s="37"/>
      <c r="X164" s="37"/>
      <c r="Y164" s="37"/>
      <c r="Z164" s="37"/>
      <c r="AA164" s="37"/>
      <c r="AB164" s="37"/>
      <c r="AC164" s="37"/>
      <c r="AD164" s="37"/>
      <c r="AE164" s="37"/>
      <c r="AT164" s="16" t="s">
        <v>341</v>
      </c>
      <c r="AU164" s="16" t="s">
        <v>80</v>
      </c>
    </row>
    <row r="165" s="2" customFormat="1" ht="21.75" customHeight="1">
      <c r="A165" s="37"/>
      <c r="B165" s="38"/>
      <c r="C165" s="232" t="s">
        <v>415</v>
      </c>
      <c r="D165" s="232" t="s">
        <v>259</v>
      </c>
      <c r="E165" s="233" t="s">
        <v>1968</v>
      </c>
      <c r="F165" s="234" t="s">
        <v>1969</v>
      </c>
      <c r="G165" s="235" t="s">
        <v>266</v>
      </c>
      <c r="H165" s="236">
        <v>2</v>
      </c>
      <c r="I165" s="237"/>
      <c r="J165" s="238">
        <f>ROUND(I165*H165,2)</f>
        <v>0</v>
      </c>
      <c r="K165" s="234" t="s">
        <v>207</v>
      </c>
      <c r="L165" s="43"/>
      <c r="M165" s="239" t="s">
        <v>19</v>
      </c>
      <c r="N165" s="240" t="s">
        <v>42</v>
      </c>
      <c r="O165" s="83"/>
      <c r="P165" s="228">
        <f>O165*H165</f>
        <v>0</v>
      </c>
      <c r="Q165" s="228">
        <v>0</v>
      </c>
      <c r="R165" s="228">
        <f>Q165*H165</f>
        <v>0</v>
      </c>
      <c r="S165" s="228">
        <v>0</v>
      </c>
      <c r="T165" s="229">
        <f>S165*H165</f>
        <v>0</v>
      </c>
      <c r="U165" s="37"/>
      <c r="V165" s="37"/>
      <c r="W165" s="37"/>
      <c r="X165" s="37"/>
      <c r="Y165" s="37"/>
      <c r="Z165" s="37"/>
      <c r="AA165" s="37"/>
      <c r="AB165" s="37"/>
      <c r="AC165" s="37"/>
      <c r="AD165" s="37"/>
      <c r="AE165" s="37"/>
      <c r="AR165" s="230" t="s">
        <v>209</v>
      </c>
      <c r="AT165" s="230" t="s">
        <v>259</v>
      </c>
      <c r="AU165" s="230" t="s">
        <v>80</v>
      </c>
      <c r="AY165" s="16" t="s">
        <v>202</v>
      </c>
      <c r="BE165" s="231">
        <f>IF(N165="základní",J165,0)</f>
        <v>0</v>
      </c>
      <c r="BF165" s="231">
        <f>IF(N165="snížená",J165,0)</f>
        <v>0</v>
      </c>
      <c r="BG165" s="231">
        <f>IF(N165="zákl. přenesená",J165,0)</f>
        <v>0</v>
      </c>
      <c r="BH165" s="231">
        <f>IF(N165="sníž. přenesená",J165,0)</f>
        <v>0</v>
      </c>
      <c r="BI165" s="231">
        <f>IF(N165="nulová",J165,0)</f>
        <v>0</v>
      </c>
      <c r="BJ165" s="16" t="s">
        <v>78</v>
      </c>
      <c r="BK165" s="231">
        <f>ROUND(I165*H165,2)</f>
        <v>0</v>
      </c>
      <c r="BL165" s="16" t="s">
        <v>209</v>
      </c>
      <c r="BM165" s="230" t="s">
        <v>2589</v>
      </c>
    </row>
    <row r="166" s="2" customFormat="1">
      <c r="A166" s="37"/>
      <c r="B166" s="38"/>
      <c r="C166" s="39"/>
      <c r="D166" s="254" t="s">
        <v>1355</v>
      </c>
      <c r="E166" s="39"/>
      <c r="F166" s="255" t="s">
        <v>1971</v>
      </c>
      <c r="G166" s="39"/>
      <c r="H166" s="39"/>
      <c r="I166" s="146"/>
      <c r="J166" s="39"/>
      <c r="K166" s="39"/>
      <c r="L166" s="43"/>
      <c r="M166" s="256"/>
      <c r="N166" s="257"/>
      <c r="O166" s="83"/>
      <c r="P166" s="83"/>
      <c r="Q166" s="83"/>
      <c r="R166" s="83"/>
      <c r="S166" s="83"/>
      <c r="T166" s="84"/>
      <c r="U166" s="37"/>
      <c r="V166" s="37"/>
      <c r="W166" s="37"/>
      <c r="X166" s="37"/>
      <c r="Y166" s="37"/>
      <c r="Z166" s="37"/>
      <c r="AA166" s="37"/>
      <c r="AB166" s="37"/>
      <c r="AC166" s="37"/>
      <c r="AD166" s="37"/>
      <c r="AE166" s="37"/>
      <c r="AT166" s="16" t="s">
        <v>1355</v>
      </c>
      <c r="AU166" s="16" t="s">
        <v>80</v>
      </c>
    </row>
    <row r="167" s="2" customFormat="1">
      <c r="A167" s="37"/>
      <c r="B167" s="38"/>
      <c r="C167" s="39"/>
      <c r="D167" s="254" t="s">
        <v>341</v>
      </c>
      <c r="E167" s="39"/>
      <c r="F167" s="255" t="s">
        <v>2590</v>
      </c>
      <c r="G167" s="39"/>
      <c r="H167" s="39"/>
      <c r="I167" s="146"/>
      <c r="J167" s="39"/>
      <c r="K167" s="39"/>
      <c r="L167" s="43"/>
      <c r="M167" s="256"/>
      <c r="N167" s="257"/>
      <c r="O167" s="83"/>
      <c r="P167" s="83"/>
      <c r="Q167" s="83"/>
      <c r="R167" s="83"/>
      <c r="S167" s="83"/>
      <c r="T167" s="84"/>
      <c r="U167" s="37"/>
      <c r="V167" s="37"/>
      <c r="W167" s="37"/>
      <c r="X167" s="37"/>
      <c r="Y167" s="37"/>
      <c r="Z167" s="37"/>
      <c r="AA167" s="37"/>
      <c r="AB167" s="37"/>
      <c r="AC167" s="37"/>
      <c r="AD167" s="37"/>
      <c r="AE167" s="37"/>
      <c r="AT167" s="16" t="s">
        <v>341</v>
      </c>
      <c r="AU167" s="16" t="s">
        <v>80</v>
      </c>
    </row>
    <row r="168" s="2" customFormat="1" ht="21.75" customHeight="1">
      <c r="A168" s="37"/>
      <c r="B168" s="38"/>
      <c r="C168" s="232" t="s">
        <v>419</v>
      </c>
      <c r="D168" s="232" t="s">
        <v>259</v>
      </c>
      <c r="E168" s="233" t="s">
        <v>1998</v>
      </c>
      <c r="F168" s="234" t="s">
        <v>1999</v>
      </c>
      <c r="G168" s="235" t="s">
        <v>1595</v>
      </c>
      <c r="H168" s="236">
        <v>1332.5</v>
      </c>
      <c r="I168" s="237"/>
      <c r="J168" s="238">
        <f>ROUND(I168*H168,2)</f>
        <v>0</v>
      </c>
      <c r="K168" s="234" t="s">
        <v>207</v>
      </c>
      <c r="L168" s="43"/>
      <c r="M168" s="239" t="s">
        <v>19</v>
      </c>
      <c r="N168" s="240" t="s">
        <v>42</v>
      </c>
      <c r="O168" s="83"/>
      <c r="P168" s="228">
        <f>O168*H168</f>
        <v>0</v>
      </c>
      <c r="Q168" s="228">
        <v>0</v>
      </c>
      <c r="R168" s="228">
        <f>Q168*H168</f>
        <v>0</v>
      </c>
      <c r="S168" s="228">
        <v>0</v>
      </c>
      <c r="T168" s="229">
        <f>S168*H168</f>
        <v>0</v>
      </c>
      <c r="U168" s="37"/>
      <c r="V168" s="37"/>
      <c r="W168" s="37"/>
      <c r="X168" s="37"/>
      <c r="Y168" s="37"/>
      <c r="Z168" s="37"/>
      <c r="AA168" s="37"/>
      <c r="AB168" s="37"/>
      <c r="AC168" s="37"/>
      <c r="AD168" s="37"/>
      <c r="AE168" s="37"/>
      <c r="AR168" s="230" t="s">
        <v>209</v>
      </c>
      <c r="AT168" s="230" t="s">
        <v>259</v>
      </c>
      <c r="AU168" s="230" t="s">
        <v>80</v>
      </c>
      <c r="AY168" s="16" t="s">
        <v>202</v>
      </c>
      <c r="BE168" s="231">
        <f>IF(N168="základní",J168,0)</f>
        <v>0</v>
      </c>
      <c r="BF168" s="231">
        <f>IF(N168="snížená",J168,0)</f>
        <v>0</v>
      </c>
      <c r="BG168" s="231">
        <f>IF(N168="zákl. přenesená",J168,0)</f>
        <v>0</v>
      </c>
      <c r="BH168" s="231">
        <f>IF(N168="sníž. přenesená",J168,0)</f>
        <v>0</v>
      </c>
      <c r="BI168" s="231">
        <f>IF(N168="nulová",J168,0)</f>
        <v>0</v>
      </c>
      <c r="BJ168" s="16" t="s">
        <v>78</v>
      </c>
      <c r="BK168" s="231">
        <f>ROUND(I168*H168,2)</f>
        <v>0</v>
      </c>
      <c r="BL168" s="16" t="s">
        <v>209</v>
      </c>
      <c r="BM168" s="230" t="s">
        <v>2591</v>
      </c>
    </row>
    <row r="169" s="2" customFormat="1">
      <c r="A169" s="37"/>
      <c r="B169" s="38"/>
      <c r="C169" s="39"/>
      <c r="D169" s="254" t="s">
        <v>1355</v>
      </c>
      <c r="E169" s="39"/>
      <c r="F169" s="255" t="s">
        <v>2001</v>
      </c>
      <c r="G169" s="39"/>
      <c r="H169" s="39"/>
      <c r="I169" s="146"/>
      <c r="J169" s="39"/>
      <c r="K169" s="39"/>
      <c r="L169" s="43"/>
      <c r="M169" s="256"/>
      <c r="N169" s="257"/>
      <c r="O169" s="83"/>
      <c r="P169" s="83"/>
      <c r="Q169" s="83"/>
      <c r="R169" s="83"/>
      <c r="S169" s="83"/>
      <c r="T169" s="84"/>
      <c r="U169" s="37"/>
      <c r="V169" s="37"/>
      <c r="W169" s="37"/>
      <c r="X169" s="37"/>
      <c r="Y169" s="37"/>
      <c r="Z169" s="37"/>
      <c r="AA169" s="37"/>
      <c r="AB169" s="37"/>
      <c r="AC169" s="37"/>
      <c r="AD169" s="37"/>
      <c r="AE169" s="37"/>
      <c r="AT169" s="16" t="s">
        <v>1355</v>
      </c>
      <c r="AU169" s="16" t="s">
        <v>80</v>
      </c>
    </row>
    <row r="170" s="2" customFormat="1">
      <c r="A170" s="37"/>
      <c r="B170" s="38"/>
      <c r="C170" s="39"/>
      <c r="D170" s="254" t="s">
        <v>341</v>
      </c>
      <c r="E170" s="39"/>
      <c r="F170" s="255" t="s">
        <v>2592</v>
      </c>
      <c r="G170" s="39"/>
      <c r="H170" s="39"/>
      <c r="I170" s="146"/>
      <c r="J170" s="39"/>
      <c r="K170" s="39"/>
      <c r="L170" s="43"/>
      <c r="M170" s="256"/>
      <c r="N170" s="257"/>
      <c r="O170" s="83"/>
      <c r="P170" s="83"/>
      <c r="Q170" s="83"/>
      <c r="R170" s="83"/>
      <c r="S170" s="83"/>
      <c r="T170" s="84"/>
      <c r="U170" s="37"/>
      <c r="V170" s="37"/>
      <c r="W170" s="37"/>
      <c r="X170" s="37"/>
      <c r="Y170" s="37"/>
      <c r="Z170" s="37"/>
      <c r="AA170" s="37"/>
      <c r="AB170" s="37"/>
      <c r="AC170" s="37"/>
      <c r="AD170" s="37"/>
      <c r="AE170" s="37"/>
      <c r="AT170" s="16" t="s">
        <v>341</v>
      </c>
      <c r="AU170" s="16" t="s">
        <v>80</v>
      </c>
    </row>
    <row r="171" s="13" customFormat="1">
      <c r="A171" s="13"/>
      <c r="B171" s="264"/>
      <c r="C171" s="265"/>
      <c r="D171" s="254" t="s">
        <v>1417</v>
      </c>
      <c r="E171" s="266" t="s">
        <v>19</v>
      </c>
      <c r="F171" s="267" t="s">
        <v>2593</v>
      </c>
      <c r="G171" s="265"/>
      <c r="H171" s="268">
        <v>1332.5</v>
      </c>
      <c r="I171" s="269"/>
      <c r="J171" s="265"/>
      <c r="K171" s="265"/>
      <c r="L171" s="270"/>
      <c r="M171" s="271"/>
      <c r="N171" s="272"/>
      <c r="O171" s="272"/>
      <c r="P171" s="272"/>
      <c r="Q171" s="272"/>
      <c r="R171" s="272"/>
      <c r="S171" s="272"/>
      <c r="T171" s="273"/>
      <c r="U171" s="13"/>
      <c r="V171" s="13"/>
      <c r="W171" s="13"/>
      <c r="X171" s="13"/>
      <c r="Y171" s="13"/>
      <c r="Z171" s="13"/>
      <c r="AA171" s="13"/>
      <c r="AB171" s="13"/>
      <c r="AC171" s="13"/>
      <c r="AD171" s="13"/>
      <c r="AE171" s="13"/>
      <c r="AT171" s="274" t="s">
        <v>1417</v>
      </c>
      <c r="AU171" s="274" t="s">
        <v>80</v>
      </c>
      <c r="AV171" s="13" t="s">
        <v>80</v>
      </c>
      <c r="AW171" s="13" t="s">
        <v>33</v>
      </c>
      <c r="AX171" s="13" t="s">
        <v>78</v>
      </c>
      <c r="AY171" s="274" t="s">
        <v>202</v>
      </c>
    </row>
    <row r="172" s="2" customFormat="1" ht="33" customHeight="1">
      <c r="A172" s="37"/>
      <c r="B172" s="38"/>
      <c r="C172" s="232" t="s">
        <v>424</v>
      </c>
      <c r="D172" s="232" t="s">
        <v>259</v>
      </c>
      <c r="E172" s="233" t="s">
        <v>2004</v>
      </c>
      <c r="F172" s="234" t="s">
        <v>2005</v>
      </c>
      <c r="G172" s="235" t="s">
        <v>333</v>
      </c>
      <c r="H172" s="236">
        <v>86.896000000000001</v>
      </c>
      <c r="I172" s="237"/>
      <c r="J172" s="238">
        <f>ROUND(I172*H172,2)</f>
        <v>0</v>
      </c>
      <c r="K172" s="234" t="s">
        <v>207</v>
      </c>
      <c r="L172" s="43"/>
      <c r="M172" s="239" t="s">
        <v>19</v>
      </c>
      <c r="N172" s="240" t="s">
        <v>42</v>
      </c>
      <c r="O172" s="83"/>
      <c r="P172" s="228">
        <f>O172*H172</f>
        <v>0</v>
      </c>
      <c r="Q172" s="228">
        <v>0</v>
      </c>
      <c r="R172" s="228">
        <f>Q172*H172</f>
        <v>0</v>
      </c>
      <c r="S172" s="228">
        <v>0</v>
      </c>
      <c r="T172" s="229">
        <f>S172*H172</f>
        <v>0</v>
      </c>
      <c r="U172" s="37"/>
      <c r="V172" s="37"/>
      <c r="W172" s="37"/>
      <c r="X172" s="37"/>
      <c r="Y172" s="37"/>
      <c r="Z172" s="37"/>
      <c r="AA172" s="37"/>
      <c r="AB172" s="37"/>
      <c r="AC172" s="37"/>
      <c r="AD172" s="37"/>
      <c r="AE172" s="37"/>
      <c r="AR172" s="230" t="s">
        <v>209</v>
      </c>
      <c r="AT172" s="230" t="s">
        <v>259</v>
      </c>
      <c r="AU172" s="230" t="s">
        <v>80</v>
      </c>
      <c r="AY172" s="16" t="s">
        <v>202</v>
      </c>
      <c r="BE172" s="231">
        <f>IF(N172="základní",J172,0)</f>
        <v>0</v>
      </c>
      <c r="BF172" s="231">
        <f>IF(N172="snížená",J172,0)</f>
        <v>0</v>
      </c>
      <c r="BG172" s="231">
        <f>IF(N172="zákl. přenesená",J172,0)</f>
        <v>0</v>
      </c>
      <c r="BH172" s="231">
        <f>IF(N172="sníž. přenesená",J172,0)</f>
        <v>0</v>
      </c>
      <c r="BI172" s="231">
        <f>IF(N172="nulová",J172,0)</f>
        <v>0</v>
      </c>
      <c r="BJ172" s="16" t="s">
        <v>78</v>
      </c>
      <c r="BK172" s="231">
        <f>ROUND(I172*H172,2)</f>
        <v>0</v>
      </c>
      <c r="BL172" s="16" t="s">
        <v>209</v>
      </c>
      <c r="BM172" s="230" t="s">
        <v>2594</v>
      </c>
    </row>
    <row r="173" s="2" customFormat="1">
      <c r="A173" s="37"/>
      <c r="B173" s="38"/>
      <c r="C173" s="39"/>
      <c r="D173" s="254" t="s">
        <v>1355</v>
      </c>
      <c r="E173" s="39"/>
      <c r="F173" s="255" t="s">
        <v>2007</v>
      </c>
      <c r="G173" s="39"/>
      <c r="H173" s="39"/>
      <c r="I173" s="146"/>
      <c r="J173" s="39"/>
      <c r="K173" s="39"/>
      <c r="L173" s="43"/>
      <c r="M173" s="256"/>
      <c r="N173" s="257"/>
      <c r="O173" s="83"/>
      <c r="P173" s="83"/>
      <c r="Q173" s="83"/>
      <c r="R173" s="83"/>
      <c r="S173" s="83"/>
      <c r="T173" s="84"/>
      <c r="U173" s="37"/>
      <c r="V173" s="37"/>
      <c r="W173" s="37"/>
      <c r="X173" s="37"/>
      <c r="Y173" s="37"/>
      <c r="Z173" s="37"/>
      <c r="AA173" s="37"/>
      <c r="AB173" s="37"/>
      <c r="AC173" s="37"/>
      <c r="AD173" s="37"/>
      <c r="AE173" s="37"/>
      <c r="AT173" s="16" t="s">
        <v>1355</v>
      </c>
      <c r="AU173" s="16" t="s">
        <v>80</v>
      </c>
    </row>
    <row r="174" s="2" customFormat="1">
      <c r="A174" s="37"/>
      <c r="B174" s="38"/>
      <c r="C174" s="39"/>
      <c r="D174" s="254" t="s">
        <v>341</v>
      </c>
      <c r="E174" s="39"/>
      <c r="F174" s="255" t="s">
        <v>2595</v>
      </c>
      <c r="G174" s="39"/>
      <c r="H174" s="39"/>
      <c r="I174" s="146"/>
      <c r="J174" s="39"/>
      <c r="K174" s="39"/>
      <c r="L174" s="43"/>
      <c r="M174" s="256"/>
      <c r="N174" s="257"/>
      <c r="O174" s="83"/>
      <c r="P174" s="83"/>
      <c r="Q174" s="83"/>
      <c r="R174" s="83"/>
      <c r="S174" s="83"/>
      <c r="T174" s="84"/>
      <c r="U174" s="37"/>
      <c r="V174" s="37"/>
      <c r="W174" s="37"/>
      <c r="X174" s="37"/>
      <c r="Y174" s="37"/>
      <c r="Z174" s="37"/>
      <c r="AA174" s="37"/>
      <c r="AB174" s="37"/>
      <c r="AC174" s="37"/>
      <c r="AD174" s="37"/>
      <c r="AE174" s="37"/>
      <c r="AT174" s="16" t="s">
        <v>341</v>
      </c>
      <c r="AU174" s="16" t="s">
        <v>80</v>
      </c>
    </row>
    <row r="175" s="13" customFormat="1">
      <c r="A175" s="13"/>
      <c r="B175" s="264"/>
      <c r="C175" s="265"/>
      <c r="D175" s="254" t="s">
        <v>1417</v>
      </c>
      <c r="E175" s="266" t="s">
        <v>19</v>
      </c>
      <c r="F175" s="267" t="s">
        <v>2596</v>
      </c>
      <c r="G175" s="265"/>
      <c r="H175" s="268">
        <v>86.896000000000001</v>
      </c>
      <c r="I175" s="269"/>
      <c r="J175" s="265"/>
      <c r="K175" s="265"/>
      <c r="L175" s="270"/>
      <c r="M175" s="271"/>
      <c r="N175" s="272"/>
      <c r="O175" s="272"/>
      <c r="P175" s="272"/>
      <c r="Q175" s="272"/>
      <c r="R175" s="272"/>
      <c r="S175" s="272"/>
      <c r="T175" s="273"/>
      <c r="U175" s="13"/>
      <c r="V175" s="13"/>
      <c r="W175" s="13"/>
      <c r="X175" s="13"/>
      <c r="Y175" s="13"/>
      <c r="Z175" s="13"/>
      <c r="AA175" s="13"/>
      <c r="AB175" s="13"/>
      <c r="AC175" s="13"/>
      <c r="AD175" s="13"/>
      <c r="AE175" s="13"/>
      <c r="AT175" s="274" t="s">
        <v>1417</v>
      </c>
      <c r="AU175" s="274" t="s">
        <v>80</v>
      </c>
      <c r="AV175" s="13" t="s">
        <v>80</v>
      </c>
      <c r="AW175" s="13" t="s">
        <v>33</v>
      </c>
      <c r="AX175" s="13" t="s">
        <v>78</v>
      </c>
      <c r="AY175" s="274" t="s">
        <v>202</v>
      </c>
    </row>
    <row r="176" s="2" customFormat="1" ht="33" customHeight="1">
      <c r="A176" s="37"/>
      <c r="B176" s="38"/>
      <c r="C176" s="232" t="s">
        <v>428</v>
      </c>
      <c r="D176" s="232" t="s">
        <v>259</v>
      </c>
      <c r="E176" s="233" t="s">
        <v>2256</v>
      </c>
      <c r="F176" s="234" t="s">
        <v>2257</v>
      </c>
      <c r="G176" s="235" t="s">
        <v>333</v>
      </c>
      <c r="H176" s="236">
        <v>25.722000000000001</v>
      </c>
      <c r="I176" s="237"/>
      <c r="J176" s="238">
        <f>ROUND(I176*H176,2)</f>
        <v>0</v>
      </c>
      <c r="K176" s="234" t="s">
        <v>207</v>
      </c>
      <c r="L176" s="43"/>
      <c r="M176" s="239" t="s">
        <v>19</v>
      </c>
      <c r="N176" s="240" t="s">
        <v>42</v>
      </c>
      <c r="O176" s="83"/>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209</v>
      </c>
      <c r="AT176" s="230" t="s">
        <v>259</v>
      </c>
      <c r="AU176" s="230" t="s">
        <v>80</v>
      </c>
      <c r="AY176" s="16" t="s">
        <v>202</v>
      </c>
      <c r="BE176" s="231">
        <f>IF(N176="základní",J176,0)</f>
        <v>0</v>
      </c>
      <c r="BF176" s="231">
        <f>IF(N176="snížená",J176,0)</f>
        <v>0</v>
      </c>
      <c r="BG176" s="231">
        <f>IF(N176="zákl. přenesená",J176,0)</f>
        <v>0</v>
      </c>
      <c r="BH176" s="231">
        <f>IF(N176="sníž. přenesená",J176,0)</f>
        <v>0</v>
      </c>
      <c r="BI176" s="231">
        <f>IF(N176="nulová",J176,0)</f>
        <v>0</v>
      </c>
      <c r="BJ176" s="16" t="s">
        <v>78</v>
      </c>
      <c r="BK176" s="231">
        <f>ROUND(I176*H176,2)</f>
        <v>0</v>
      </c>
      <c r="BL176" s="16" t="s">
        <v>209</v>
      </c>
      <c r="BM176" s="230" t="s">
        <v>2597</v>
      </c>
    </row>
    <row r="177" s="2" customFormat="1">
      <c r="A177" s="37"/>
      <c r="B177" s="38"/>
      <c r="C177" s="39"/>
      <c r="D177" s="254" t="s">
        <v>1355</v>
      </c>
      <c r="E177" s="39"/>
      <c r="F177" s="255" t="s">
        <v>2075</v>
      </c>
      <c r="G177" s="39"/>
      <c r="H177" s="39"/>
      <c r="I177" s="146"/>
      <c r="J177" s="39"/>
      <c r="K177" s="39"/>
      <c r="L177" s="43"/>
      <c r="M177" s="256"/>
      <c r="N177" s="257"/>
      <c r="O177" s="83"/>
      <c r="P177" s="83"/>
      <c r="Q177" s="83"/>
      <c r="R177" s="83"/>
      <c r="S177" s="83"/>
      <c r="T177" s="84"/>
      <c r="U177" s="37"/>
      <c r="V177" s="37"/>
      <c r="W177" s="37"/>
      <c r="X177" s="37"/>
      <c r="Y177" s="37"/>
      <c r="Z177" s="37"/>
      <c r="AA177" s="37"/>
      <c r="AB177" s="37"/>
      <c r="AC177" s="37"/>
      <c r="AD177" s="37"/>
      <c r="AE177" s="37"/>
      <c r="AT177" s="16" t="s">
        <v>1355</v>
      </c>
      <c r="AU177" s="16" t="s">
        <v>80</v>
      </c>
    </row>
    <row r="178" s="2" customFormat="1">
      <c r="A178" s="37"/>
      <c r="B178" s="38"/>
      <c r="C178" s="39"/>
      <c r="D178" s="254" t="s">
        <v>341</v>
      </c>
      <c r="E178" s="39"/>
      <c r="F178" s="255" t="s">
        <v>2598</v>
      </c>
      <c r="G178" s="39"/>
      <c r="H178" s="39"/>
      <c r="I178" s="146"/>
      <c r="J178" s="39"/>
      <c r="K178" s="39"/>
      <c r="L178" s="43"/>
      <c r="M178" s="256"/>
      <c r="N178" s="257"/>
      <c r="O178" s="83"/>
      <c r="P178" s="83"/>
      <c r="Q178" s="83"/>
      <c r="R178" s="83"/>
      <c r="S178" s="83"/>
      <c r="T178" s="84"/>
      <c r="U178" s="37"/>
      <c r="V178" s="37"/>
      <c r="W178" s="37"/>
      <c r="X178" s="37"/>
      <c r="Y178" s="37"/>
      <c r="Z178" s="37"/>
      <c r="AA178" s="37"/>
      <c r="AB178" s="37"/>
      <c r="AC178" s="37"/>
      <c r="AD178" s="37"/>
      <c r="AE178" s="37"/>
      <c r="AT178" s="16" t="s">
        <v>341</v>
      </c>
      <c r="AU178" s="16" t="s">
        <v>80</v>
      </c>
    </row>
    <row r="179" s="13" customFormat="1">
      <c r="A179" s="13"/>
      <c r="B179" s="264"/>
      <c r="C179" s="265"/>
      <c r="D179" s="254" t="s">
        <v>1417</v>
      </c>
      <c r="E179" s="266" t="s">
        <v>19</v>
      </c>
      <c r="F179" s="267" t="s">
        <v>2599</v>
      </c>
      <c r="G179" s="265"/>
      <c r="H179" s="268">
        <v>25.722000000000001</v>
      </c>
      <c r="I179" s="269"/>
      <c r="J179" s="265"/>
      <c r="K179" s="265"/>
      <c r="L179" s="270"/>
      <c r="M179" s="271"/>
      <c r="N179" s="272"/>
      <c r="O179" s="272"/>
      <c r="P179" s="272"/>
      <c r="Q179" s="272"/>
      <c r="R179" s="272"/>
      <c r="S179" s="272"/>
      <c r="T179" s="273"/>
      <c r="U179" s="13"/>
      <c r="V179" s="13"/>
      <c r="W179" s="13"/>
      <c r="X179" s="13"/>
      <c r="Y179" s="13"/>
      <c r="Z179" s="13"/>
      <c r="AA179" s="13"/>
      <c r="AB179" s="13"/>
      <c r="AC179" s="13"/>
      <c r="AD179" s="13"/>
      <c r="AE179" s="13"/>
      <c r="AT179" s="274" t="s">
        <v>1417</v>
      </c>
      <c r="AU179" s="274" t="s">
        <v>80</v>
      </c>
      <c r="AV179" s="13" t="s">
        <v>80</v>
      </c>
      <c r="AW179" s="13" t="s">
        <v>33</v>
      </c>
      <c r="AX179" s="13" t="s">
        <v>78</v>
      </c>
      <c r="AY179" s="274" t="s">
        <v>202</v>
      </c>
    </row>
    <row r="180" s="2" customFormat="1" ht="21.75" customHeight="1">
      <c r="A180" s="37"/>
      <c r="B180" s="38"/>
      <c r="C180" s="232" t="s">
        <v>432</v>
      </c>
      <c r="D180" s="232" t="s">
        <v>259</v>
      </c>
      <c r="E180" s="233" t="s">
        <v>2340</v>
      </c>
      <c r="F180" s="234" t="s">
        <v>2341</v>
      </c>
      <c r="G180" s="235" t="s">
        <v>266</v>
      </c>
      <c r="H180" s="236">
        <v>1</v>
      </c>
      <c r="I180" s="237"/>
      <c r="J180" s="238">
        <f>ROUND(I180*H180,2)</f>
        <v>0</v>
      </c>
      <c r="K180" s="234" t="s">
        <v>207</v>
      </c>
      <c r="L180" s="43"/>
      <c r="M180" s="239" t="s">
        <v>19</v>
      </c>
      <c r="N180" s="240" t="s">
        <v>42</v>
      </c>
      <c r="O180" s="83"/>
      <c r="P180" s="228">
        <f>O180*H180</f>
        <v>0</v>
      </c>
      <c r="Q180" s="228">
        <v>0</v>
      </c>
      <c r="R180" s="228">
        <f>Q180*H180</f>
        <v>0</v>
      </c>
      <c r="S180" s="228">
        <v>0</v>
      </c>
      <c r="T180" s="229">
        <f>S180*H180</f>
        <v>0</v>
      </c>
      <c r="U180" s="37"/>
      <c r="V180" s="37"/>
      <c r="W180" s="37"/>
      <c r="X180" s="37"/>
      <c r="Y180" s="37"/>
      <c r="Z180" s="37"/>
      <c r="AA180" s="37"/>
      <c r="AB180" s="37"/>
      <c r="AC180" s="37"/>
      <c r="AD180" s="37"/>
      <c r="AE180" s="37"/>
      <c r="AR180" s="230" t="s">
        <v>209</v>
      </c>
      <c r="AT180" s="230" t="s">
        <v>259</v>
      </c>
      <c r="AU180" s="230" t="s">
        <v>80</v>
      </c>
      <c r="AY180" s="16" t="s">
        <v>202</v>
      </c>
      <c r="BE180" s="231">
        <f>IF(N180="základní",J180,0)</f>
        <v>0</v>
      </c>
      <c r="BF180" s="231">
        <f>IF(N180="snížená",J180,0)</f>
        <v>0</v>
      </c>
      <c r="BG180" s="231">
        <f>IF(N180="zákl. přenesená",J180,0)</f>
        <v>0</v>
      </c>
      <c r="BH180" s="231">
        <f>IF(N180="sníž. přenesená",J180,0)</f>
        <v>0</v>
      </c>
      <c r="BI180" s="231">
        <f>IF(N180="nulová",J180,0)</f>
        <v>0</v>
      </c>
      <c r="BJ180" s="16" t="s">
        <v>78</v>
      </c>
      <c r="BK180" s="231">
        <f>ROUND(I180*H180,2)</f>
        <v>0</v>
      </c>
      <c r="BL180" s="16" t="s">
        <v>209</v>
      </c>
      <c r="BM180" s="230" t="s">
        <v>2600</v>
      </c>
    </row>
    <row r="181" s="2" customFormat="1">
      <c r="A181" s="37"/>
      <c r="B181" s="38"/>
      <c r="C181" s="39"/>
      <c r="D181" s="254" t="s">
        <v>1355</v>
      </c>
      <c r="E181" s="39"/>
      <c r="F181" s="255" t="s">
        <v>2343</v>
      </c>
      <c r="G181" s="39"/>
      <c r="H181" s="39"/>
      <c r="I181" s="146"/>
      <c r="J181" s="39"/>
      <c r="K181" s="39"/>
      <c r="L181" s="43"/>
      <c r="M181" s="256"/>
      <c r="N181" s="257"/>
      <c r="O181" s="83"/>
      <c r="P181" s="83"/>
      <c r="Q181" s="83"/>
      <c r="R181" s="83"/>
      <c r="S181" s="83"/>
      <c r="T181" s="84"/>
      <c r="U181" s="37"/>
      <c r="V181" s="37"/>
      <c r="W181" s="37"/>
      <c r="X181" s="37"/>
      <c r="Y181" s="37"/>
      <c r="Z181" s="37"/>
      <c r="AA181" s="37"/>
      <c r="AB181" s="37"/>
      <c r="AC181" s="37"/>
      <c r="AD181" s="37"/>
      <c r="AE181" s="37"/>
      <c r="AT181" s="16" t="s">
        <v>1355</v>
      </c>
      <c r="AU181" s="16" t="s">
        <v>80</v>
      </c>
    </row>
    <row r="182" s="2" customFormat="1">
      <c r="A182" s="37"/>
      <c r="B182" s="38"/>
      <c r="C182" s="39"/>
      <c r="D182" s="254" t="s">
        <v>341</v>
      </c>
      <c r="E182" s="39"/>
      <c r="F182" s="255" t="s">
        <v>2601</v>
      </c>
      <c r="G182" s="39"/>
      <c r="H182" s="39"/>
      <c r="I182" s="146"/>
      <c r="J182" s="39"/>
      <c r="K182" s="39"/>
      <c r="L182" s="43"/>
      <c r="M182" s="256"/>
      <c r="N182" s="257"/>
      <c r="O182" s="83"/>
      <c r="P182" s="83"/>
      <c r="Q182" s="83"/>
      <c r="R182" s="83"/>
      <c r="S182" s="83"/>
      <c r="T182" s="84"/>
      <c r="U182" s="37"/>
      <c r="V182" s="37"/>
      <c r="W182" s="37"/>
      <c r="X182" s="37"/>
      <c r="Y182" s="37"/>
      <c r="Z182" s="37"/>
      <c r="AA182" s="37"/>
      <c r="AB182" s="37"/>
      <c r="AC182" s="37"/>
      <c r="AD182" s="37"/>
      <c r="AE182" s="37"/>
      <c r="AT182" s="16" t="s">
        <v>341</v>
      </c>
      <c r="AU182" s="16" t="s">
        <v>80</v>
      </c>
    </row>
    <row r="183" s="2" customFormat="1" ht="33" customHeight="1">
      <c r="A183" s="37"/>
      <c r="B183" s="38"/>
      <c r="C183" s="232" t="s">
        <v>436</v>
      </c>
      <c r="D183" s="232" t="s">
        <v>259</v>
      </c>
      <c r="E183" s="233" t="s">
        <v>2602</v>
      </c>
      <c r="F183" s="234" t="s">
        <v>2603</v>
      </c>
      <c r="G183" s="235" t="s">
        <v>1647</v>
      </c>
      <c r="H183" s="236">
        <v>80.325000000000003</v>
      </c>
      <c r="I183" s="237"/>
      <c r="J183" s="238">
        <f>ROUND(I183*H183,2)</f>
        <v>0</v>
      </c>
      <c r="K183" s="234" t="s">
        <v>207</v>
      </c>
      <c r="L183" s="43"/>
      <c r="M183" s="239" t="s">
        <v>19</v>
      </c>
      <c r="N183" s="240" t="s">
        <v>42</v>
      </c>
      <c r="O183" s="83"/>
      <c r="P183" s="228">
        <f>O183*H183</f>
        <v>0</v>
      </c>
      <c r="Q183" s="228">
        <v>0</v>
      </c>
      <c r="R183" s="228">
        <f>Q183*H183</f>
        <v>0</v>
      </c>
      <c r="S183" s="228">
        <v>0</v>
      </c>
      <c r="T183" s="229">
        <f>S183*H183</f>
        <v>0</v>
      </c>
      <c r="U183" s="37"/>
      <c r="V183" s="37"/>
      <c r="W183" s="37"/>
      <c r="X183" s="37"/>
      <c r="Y183" s="37"/>
      <c r="Z183" s="37"/>
      <c r="AA183" s="37"/>
      <c r="AB183" s="37"/>
      <c r="AC183" s="37"/>
      <c r="AD183" s="37"/>
      <c r="AE183" s="37"/>
      <c r="AR183" s="230" t="s">
        <v>209</v>
      </c>
      <c r="AT183" s="230" t="s">
        <v>259</v>
      </c>
      <c r="AU183" s="230" t="s">
        <v>80</v>
      </c>
      <c r="AY183" s="16" t="s">
        <v>202</v>
      </c>
      <c r="BE183" s="231">
        <f>IF(N183="základní",J183,0)</f>
        <v>0</v>
      </c>
      <c r="BF183" s="231">
        <f>IF(N183="snížená",J183,0)</f>
        <v>0</v>
      </c>
      <c r="BG183" s="231">
        <f>IF(N183="zákl. přenesená",J183,0)</f>
        <v>0</v>
      </c>
      <c r="BH183" s="231">
        <f>IF(N183="sníž. přenesená",J183,0)</f>
        <v>0</v>
      </c>
      <c r="BI183" s="231">
        <f>IF(N183="nulová",J183,0)</f>
        <v>0</v>
      </c>
      <c r="BJ183" s="16" t="s">
        <v>78</v>
      </c>
      <c r="BK183" s="231">
        <f>ROUND(I183*H183,2)</f>
        <v>0</v>
      </c>
      <c r="BL183" s="16" t="s">
        <v>209</v>
      </c>
      <c r="BM183" s="230" t="s">
        <v>2604</v>
      </c>
    </row>
    <row r="184" s="2" customFormat="1">
      <c r="A184" s="37"/>
      <c r="B184" s="38"/>
      <c r="C184" s="39"/>
      <c r="D184" s="254" t="s">
        <v>1355</v>
      </c>
      <c r="E184" s="39"/>
      <c r="F184" s="255" t="s">
        <v>2605</v>
      </c>
      <c r="G184" s="39"/>
      <c r="H184" s="39"/>
      <c r="I184" s="146"/>
      <c r="J184" s="39"/>
      <c r="K184" s="39"/>
      <c r="L184" s="43"/>
      <c r="M184" s="256"/>
      <c r="N184" s="257"/>
      <c r="O184" s="83"/>
      <c r="P184" s="83"/>
      <c r="Q184" s="83"/>
      <c r="R184" s="83"/>
      <c r="S184" s="83"/>
      <c r="T184" s="84"/>
      <c r="U184" s="37"/>
      <c r="V184" s="37"/>
      <c r="W184" s="37"/>
      <c r="X184" s="37"/>
      <c r="Y184" s="37"/>
      <c r="Z184" s="37"/>
      <c r="AA184" s="37"/>
      <c r="AB184" s="37"/>
      <c r="AC184" s="37"/>
      <c r="AD184" s="37"/>
      <c r="AE184" s="37"/>
      <c r="AT184" s="16" t="s">
        <v>1355</v>
      </c>
      <c r="AU184" s="16" t="s">
        <v>80</v>
      </c>
    </row>
    <row r="185" s="2" customFormat="1">
      <c r="A185" s="37"/>
      <c r="B185" s="38"/>
      <c r="C185" s="39"/>
      <c r="D185" s="254" t="s">
        <v>341</v>
      </c>
      <c r="E185" s="39"/>
      <c r="F185" s="255" t="s">
        <v>2606</v>
      </c>
      <c r="G185" s="39"/>
      <c r="H185" s="39"/>
      <c r="I185" s="146"/>
      <c r="J185" s="39"/>
      <c r="K185" s="39"/>
      <c r="L185" s="43"/>
      <c r="M185" s="256"/>
      <c r="N185" s="257"/>
      <c r="O185" s="83"/>
      <c r="P185" s="83"/>
      <c r="Q185" s="83"/>
      <c r="R185" s="83"/>
      <c r="S185" s="83"/>
      <c r="T185" s="84"/>
      <c r="U185" s="37"/>
      <c r="V185" s="37"/>
      <c r="W185" s="37"/>
      <c r="X185" s="37"/>
      <c r="Y185" s="37"/>
      <c r="Z185" s="37"/>
      <c r="AA185" s="37"/>
      <c r="AB185" s="37"/>
      <c r="AC185" s="37"/>
      <c r="AD185" s="37"/>
      <c r="AE185" s="37"/>
      <c r="AT185" s="16" t="s">
        <v>341</v>
      </c>
      <c r="AU185" s="16" t="s">
        <v>80</v>
      </c>
    </row>
    <row r="186" s="13" customFormat="1">
      <c r="A186" s="13"/>
      <c r="B186" s="264"/>
      <c r="C186" s="265"/>
      <c r="D186" s="254" t="s">
        <v>1417</v>
      </c>
      <c r="E186" s="266" t="s">
        <v>19</v>
      </c>
      <c r="F186" s="267" t="s">
        <v>2607</v>
      </c>
      <c r="G186" s="265"/>
      <c r="H186" s="268">
        <v>80.325000000000003</v>
      </c>
      <c r="I186" s="269"/>
      <c r="J186" s="265"/>
      <c r="K186" s="265"/>
      <c r="L186" s="270"/>
      <c r="M186" s="271"/>
      <c r="N186" s="272"/>
      <c r="O186" s="272"/>
      <c r="P186" s="272"/>
      <c r="Q186" s="272"/>
      <c r="R186" s="272"/>
      <c r="S186" s="272"/>
      <c r="T186" s="273"/>
      <c r="U186" s="13"/>
      <c r="V186" s="13"/>
      <c r="W186" s="13"/>
      <c r="X186" s="13"/>
      <c r="Y186" s="13"/>
      <c r="Z186" s="13"/>
      <c r="AA186" s="13"/>
      <c r="AB186" s="13"/>
      <c r="AC186" s="13"/>
      <c r="AD186" s="13"/>
      <c r="AE186" s="13"/>
      <c r="AT186" s="274" t="s">
        <v>1417</v>
      </c>
      <c r="AU186" s="274" t="s">
        <v>80</v>
      </c>
      <c r="AV186" s="13" t="s">
        <v>80</v>
      </c>
      <c r="AW186" s="13" t="s">
        <v>33</v>
      </c>
      <c r="AX186" s="13" t="s">
        <v>78</v>
      </c>
      <c r="AY186" s="274" t="s">
        <v>202</v>
      </c>
    </row>
    <row r="187" s="2" customFormat="1" ht="55.5" customHeight="1">
      <c r="A187" s="37"/>
      <c r="B187" s="38"/>
      <c r="C187" s="232" t="s">
        <v>440</v>
      </c>
      <c r="D187" s="232" t="s">
        <v>259</v>
      </c>
      <c r="E187" s="233" t="s">
        <v>2064</v>
      </c>
      <c r="F187" s="234" t="s">
        <v>2065</v>
      </c>
      <c r="G187" s="235" t="s">
        <v>2019</v>
      </c>
      <c r="H187" s="236">
        <v>0.20000000000000001</v>
      </c>
      <c r="I187" s="237"/>
      <c r="J187" s="238">
        <f>ROUND(I187*H187,2)</f>
        <v>0</v>
      </c>
      <c r="K187" s="234" t="s">
        <v>207</v>
      </c>
      <c r="L187" s="43"/>
      <c r="M187" s="239" t="s">
        <v>19</v>
      </c>
      <c r="N187" s="240" t="s">
        <v>42</v>
      </c>
      <c r="O187" s="83"/>
      <c r="P187" s="228">
        <f>O187*H187</f>
        <v>0</v>
      </c>
      <c r="Q187" s="228">
        <v>0</v>
      </c>
      <c r="R187" s="228">
        <f>Q187*H187</f>
        <v>0</v>
      </c>
      <c r="S187" s="228">
        <v>0</v>
      </c>
      <c r="T187" s="229">
        <f>S187*H187</f>
        <v>0</v>
      </c>
      <c r="U187" s="37"/>
      <c r="V187" s="37"/>
      <c r="W187" s="37"/>
      <c r="X187" s="37"/>
      <c r="Y187" s="37"/>
      <c r="Z187" s="37"/>
      <c r="AA187" s="37"/>
      <c r="AB187" s="37"/>
      <c r="AC187" s="37"/>
      <c r="AD187" s="37"/>
      <c r="AE187" s="37"/>
      <c r="AR187" s="230" t="s">
        <v>209</v>
      </c>
      <c r="AT187" s="230" t="s">
        <v>259</v>
      </c>
      <c r="AU187" s="230" t="s">
        <v>80</v>
      </c>
      <c r="AY187" s="16" t="s">
        <v>202</v>
      </c>
      <c r="BE187" s="231">
        <f>IF(N187="základní",J187,0)</f>
        <v>0</v>
      </c>
      <c r="BF187" s="231">
        <f>IF(N187="snížená",J187,0)</f>
        <v>0</v>
      </c>
      <c r="BG187" s="231">
        <f>IF(N187="zákl. přenesená",J187,0)</f>
        <v>0</v>
      </c>
      <c r="BH187" s="231">
        <f>IF(N187="sníž. přenesená",J187,0)</f>
        <v>0</v>
      </c>
      <c r="BI187" s="231">
        <f>IF(N187="nulová",J187,0)</f>
        <v>0</v>
      </c>
      <c r="BJ187" s="16" t="s">
        <v>78</v>
      </c>
      <c r="BK187" s="231">
        <f>ROUND(I187*H187,2)</f>
        <v>0</v>
      </c>
      <c r="BL187" s="16" t="s">
        <v>209</v>
      </c>
      <c r="BM187" s="230" t="s">
        <v>2608</v>
      </c>
    </row>
    <row r="188" s="2" customFormat="1">
      <c r="A188" s="37"/>
      <c r="B188" s="38"/>
      <c r="C188" s="39"/>
      <c r="D188" s="254" t="s">
        <v>1355</v>
      </c>
      <c r="E188" s="39"/>
      <c r="F188" s="255" t="s">
        <v>2067</v>
      </c>
      <c r="G188" s="39"/>
      <c r="H188" s="39"/>
      <c r="I188" s="146"/>
      <c r="J188" s="39"/>
      <c r="K188" s="39"/>
      <c r="L188" s="43"/>
      <c r="M188" s="256"/>
      <c r="N188" s="257"/>
      <c r="O188" s="83"/>
      <c r="P188" s="83"/>
      <c r="Q188" s="83"/>
      <c r="R188" s="83"/>
      <c r="S188" s="83"/>
      <c r="T188" s="84"/>
      <c r="U188" s="37"/>
      <c r="V188" s="37"/>
      <c r="W188" s="37"/>
      <c r="X188" s="37"/>
      <c r="Y188" s="37"/>
      <c r="Z188" s="37"/>
      <c r="AA188" s="37"/>
      <c r="AB188" s="37"/>
      <c r="AC188" s="37"/>
      <c r="AD188" s="37"/>
      <c r="AE188" s="37"/>
      <c r="AT188" s="16" t="s">
        <v>1355</v>
      </c>
      <c r="AU188" s="16" t="s">
        <v>80</v>
      </c>
    </row>
    <row r="189" s="2" customFormat="1">
      <c r="A189" s="37"/>
      <c r="B189" s="38"/>
      <c r="C189" s="39"/>
      <c r="D189" s="254" t="s">
        <v>341</v>
      </c>
      <c r="E189" s="39"/>
      <c r="F189" s="255" t="s">
        <v>2609</v>
      </c>
      <c r="G189" s="39"/>
      <c r="H189" s="39"/>
      <c r="I189" s="146"/>
      <c r="J189" s="39"/>
      <c r="K189" s="39"/>
      <c r="L189" s="43"/>
      <c r="M189" s="256"/>
      <c r="N189" s="257"/>
      <c r="O189" s="83"/>
      <c r="P189" s="83"/>
      <c r="Q189" s="83"/>
      <c r="R189" s="83"/>
      <c r="S189" s="83"/>
      <c r="T189" s="84"/>
      <c r="U189" s="37"/>
      <c r="V189" s="37"/>
      <c r="W189" s="37"/>
      <c r="X189" s="37"/>
      <c r="Y189" s="37"/>
      <c r="Z189" s="37"/>
      <c r="AA189" s="37"/>
      <c r="AB189" s="37"/>
      <c r="AC189" s="37"/>
      <c r="AD189" s="37"/>
      <c r="AE189" s="37"/>
      <c r="AT189" s="16" t="s">
        <v>341</v>
      </c>
      <c r="AU189" s="16" t="s">
        <v>80</v>
      </c>
    </row>
    <row r="190" s="2" customFormat="1" ht="55.5" customHeight="1">
      <c r="A190" s="37"/>
      <c r="B190" s="38"/>
      <c r="C190" s="232" t="s">
        <v>444</v>
      </c>
      <c r="D190" s="232" t="s">
        <v>259</v>
      </c>
      <c r="E190" s="233" t="s">
        <v>2068</v>
      </c>
      <c r="F190" s="234" t="s">
        <v>2069</v>
      </c>
      <c r="G190" s="235" t="s">
        <v>206</v>
      </c>
      <c r="H190" s="236">
        <v>100</v>
      </c>
      <c r="I190" s="237"/>
      <c r="J190" s="238">
        <f>ROUND(I190*H190,2)</f>
        <v>0</v>
      </c>
      <c r="K190" s="234" t="s">
        <v>207</v>
      </c>
      <c r="L190" s="43"/>
      <c r="M190" s="239" t="s">
        <v>19</v>
      </c>
      <c r="N190" s="240" t="s">
        <v>42</v>
      </c>
      <c r="O190" s="83"/>
      <c r="P190" s="228">
        <f>O190*H190</f>
        <v>0</v>
      </c>
      <c r="Q190" s="228">
        <v>0</v>
      </c>
      <c r="R190" s="228">
        <f>Q190*H190</f>
        <v>0</v>
      </c>
      <c r="S190" s="228">
        <v>0</v>
      </c>
      <c r="T190" s="229">
        <f>S190*H190</f>
        <v>0</v>
      </c>
      <c r="U190" s="37"/>
      <c r="V190" s="37"/>
      <c r="W190" s="37"/>
      <c r="X190" s="37"/>
      <c r="Y190" s="37"/>
      <c r="Z190" s="37"/>
      <c r="AA190" s="37"/>
      <c r="AB190" s="37"/>
      <c r="AC190" s="37"/>
      <c r="AD190" s="37"/>
      <c r="AE190" s="37"/>
      <c r="AR190" s="230" t="s">
        <v>209</v>
      </c>
      <c r="AT190" s="230" t="s">
        <v>259</v>
      </c>
      <c r="AU190" s="230" t="s">
        <v>80</v>
      </c>
      <c r="AY190" s="16" t="s">
        <v>202</v>
      </c>
      <c r="BE190" s="231">
        <f>IF(N190="základní",J190,0)</f>
        <v>0</v>
      </c>
      <c r="BF190" s="231">
        <f>IF(N190="snížená",J190,0)</f>
        <v>0</v>
      </c>
      <c r="BG190" s="231">
        <f>IF(N190="zákl. přenesená",J190,0)</f>
        <v>0</v>
      </c>
      <c r="BH190" s="231">
        <f>IF(N190="sníž. přenesená",J190,0)</f>
        <v>0</v>
      </c>
      <c r="BI190" s="231">
        <f>IF(N190="nulová",J190,0)</f>
        <v>0</v>
      </c>
      <c r="BJ190" s="16" t="s">
        <v>78</v>
      </c>
      <c r="BK190" s="231">
        <f>ROUND(I190*H190,2)</f>
        <v>0</v>
      </c>
      <c r="BL190" s="16" t="s">
        <v>209</v>
      </c>
      <c r="BM190" s="230" t="s">
        <v>2610</v>
      </c>
    </row>
    <row r="191" s="2" customFormat="1">
      <c r="A191" s="37"/>
      <c r="B191" s="38"/>
      <c r="C191" s="39"/>
      <c r="D191" s="254" t="s">
        <v>1355</v>
      </c>
      <c r="E191" s="39"/>
      <c r="F191" s="255" t="s">
        <v>2067</v>
      </c>
      <c r="G191" s="39"/>
      <c r="H191" s="39"/>
      <c r="I191" s="146"/>
      <c r="J191" s="39"/>
      <c r="K191" s="39"/>
      <c r="L191" s="43"/>
      <c r="M191" s="256"/>
      <c r="N191" s="257"/>
      <c r="O191" s="83"/>
      <c r="P191" s="83"/>
      <c r="Q191" s="83"/>
      <c r="R191" s="83"/>
      <c r="S191" s="83"/>
      <c r="T191" s="84"/>
      <c r="U191" s="37"/>
      <c r="V191" s="37"/>
      <c r="W191" s="37"/>
      <c r="X191" s="37"/>
      <c r="Y191" s="37"/>
      <c r="Z191" s="37"/>
      <c r="AA191" s="37"/>
      <c r="AB191" s="37"/>
      <c r="AC191" s="37"/>
      <c r="AD191" s="37"/>
      <c r="AE191" s="37"/>
      <c r="AT191" s="16" t="s">
        <v>1355</v>
      </c>
      <c r="AU191" s="16" t="s">
        <v>80</v>
      </c>
    </row>
    <row r="192" s="2" customFormat="1">
      <c r="A192" s="37"/>
      <c r="B192" s="38"/>
      <c r="C192" s="39"/>
      <c r="D192" s="254" t="s">
        <v>341</v>
      </c>
      <c r="E192" s="39"/>
      <c r="F192" s="255" t="s">
        <v>2611</v>
      </c>
      <c r="G192" s="39"/>
      <c r="H192" s="39"/>
      <c r="I192" s="146"/>
      <c r="J192" s="39"/>
      <c r="K192" s="39"/>
      <c r="L192" s="43"/>
      <c r="M192" s="256"/>
      <c r="N192" s="257"/>
      <c r="O192" s="83"/>
      <c r="P192" s="83"/>
      <c r="Q192" s="83"/>
      <c r="R192" s="83"/>
      <c r="S192" s="83"/>
      <c r="T192" s="84"/>
      <c r="U192" s="37"/>
      <c r="V192" s="37"/>
      <c r="W192" s="37"/>
      <c r="X192" s="37"/>
      <c r="Y192" s="37"/>
      <c r="Z192" s="37"/>
      <c r="AA192" s="37"/>
      <c r="AB192" s="37"/>
      <c r="AC192" s="37"/>
      <c r="AD192" s="37"/>
      <c r="AE192" s="37"/>
      <c r="AT192" s="16" t="s">
        <v>341</v>
      </c>
      <c r="AU192" s="16" t="s">
        <v>80</v>
      </c>
    </row>
    <row r="193" s="11" customFormat="1" ht="25.92" customHeight="1">
      <c r="A193" s="11"/>
      <c r="B193" s="204"/>
      <c r="C193" s="205"/>
      <c r="D193" s="206" t="s">
        <v>70</v>
      </c>
      <c r="E193" s="207" t="s">
        <v>2076</v>
      </c>
      <c r="F193" s="207" t="s">
        <v>2077</v>
      </c>
      <c r="G193" s="205"/>
      <c r="H193" s="205"/>
      <c r="I193" s="208"/>
      <c r="J193" s="209">
        <f>BK193</f>
        <v>0</v>
      </c>
      <c r="K193" s="205"/>
      <c r="L193" s="210"/>
      <c r="M193" s="211"/>
      <c r="N193" s="212"/>
      <c r="O193" s="212"/>
      <c r="P193" s="213">
        <f>SUM(P194:P227)</f>
        <v>0</v>
      </c>
      <c r="Q193" s="212"/>
      <c r="R193" s="213">
        <f>SUM(R194:R227)</f>
        <v>0</v>
      </c>
      <c r="S193" s="212"/>
      <c r="T193" s="214">
        <f>SUM(T194:T227)</f>
        <v>0</v>
      </c>
      <c r="U193" s="11"/>
      <c r="V193" s="11"/>
      <c r="W193" s="11"/>
      <c r="X193" s="11"/>
      <c r="Y193" s="11"/>
      <c r="Z193" s="11"/>
      <c r="AA193" s="11"/>
      <c r="AB193" s="11"/>
      <c r="AC193" s="11"/>
      <c r="AD193" s="11"/>
      <c r="AE193" s="11"/>
      <c r="AR193" s="215" t="s">
        <v>209</v>
      </c>
      <c r="AT193" s="216" t="s">
        <v>70</v>
      </c>
      <c r="AU193" s="216" t="s">
        <v>71</v>
      </c>
      <c r="AY193" s="215" t="s">
        <v>202</v>
      </c>
      <c r="BK193" s="217">
        <f>SUM(BK194:BK227)</f>
        <v>0</v>
      </c>
    </row>
    <row r="194" s="2" customFormat="1" ht="100.5" customHeight="1">
      <c r="A194" s="37"/>
      <c r="B194" s="38"/>
      <c r="C194" s="232" t="s">
        <v>448</v>
      </c>
      <c r="D194" s="232" t="s">
        <v>259</v>
      </c>
      <c r="E194" s="233" t="s">
        <v>1352</v>
      </c>
      <c r="F194" s="234" t="s">
        <v>1353</v>
      </c>
      <c r="G194" s="235" t="s">
        <v>333</v>
      </c>
      <c r="H194" s="236">
        <v>1.133</v>
      </c>
      <c r="I194" s="237"/>
      <c r="J194" s="238">
        <f>ROUND(I194*H194,2)</f>
        <v>0</v>
      </c>
      <c r="K194" s="234" t="s">
        <v>207</v>
      </c>
      <c r="L194" s="43"/>
      <c r="M194" s="239" t="s">
        <v>19</v>
      </c>
      <c r="N194" s="240" t="s">
        <v>42</v>
      </c>
      <c r="O194" s="83"/>
      <c r="P194" s="228">
        <f>O194*H194</f>
        <v>0</v>
      </c>
      <c r="Q194" s="228">
        <v>0</v>
      </c>
      <c r="R194" s="228">
        <f>Q194*H194</f>
        <v>0</v>
      </c>
      <c r="S194" s="228">
        <v>0</v>
      </c>
      <c r="T194" s="229">
        <f>S194*H194</f>
        <v>0</v>
      </c>
      <c r="U194" s="37"/>
      <c r="V194" s="37"/>
      <c r="W194" s="37"/>
      <c r="X194" s="37"/>
      <c r="Y194" s="37"/>
      <c r="Z194" s="37"/>
      <c r="AA194" s="37"/>
      <c r="AB194" s="37"/>
      <c r="AC194" s="37"/>
      <c r="AD194" s="37"/>
      <c r="AE194" s="37"/>
      <c r="AR194" s="230" t="s">
        <v>355</v>
      </c>
      <c r="AT194" s="230" t="s">
        <v>259</v>
      </c>
      <c r="AU194" s="230" t="s">
        <v>78</v>
      </c>
      <c r="AY194" s="16" t="s">
        <v>202</v>
      </c>
      <c r="BE194" s="231">
        <f>IF(N194="základní",J194,0)</f>
        <v>0</v>
      </c>
      <c r="BF194" s="231">
        <f>IF(N194="snížená",J194,0)</f>
        <v>0</v>
      </c>
      <c r="BG194" s="231">
        <f>IF(N194="zákl. přenesená",J194,0)</f>
        <v>0</v>
      </c>
      <c r="BH194" s="231">
        <f>IF(N194="sníž. přenesená",J194,0)</f>
        <v>0</v>
      </c>
      <c r="BI194" s="231">
        <f>IF(N194="nulová",J194,0)</f>
        <v>0</v>
      </c>
      <c r="BJ194" s="16" t="s">
        <v>78</v>
      </c>
      <c r="BK194" s="231">
        <f>ROUND(I194*H194,2)</f>
        <v>0</v>
      </c>
      <c r="BL194" s="16" t="s">
        <v>355</v>
      </c>
      <c r="BM194" s="230" t="s">
        <v>2612</v>
      </c>
    </row>
    <row r="195" s="2" customFormat="1">
      <c r="A195" s="37"/>
      <c r="B195" s="38"/>
      <c r="C195" s="39"/>
      <c r="D195" s="254" t="s">
        <v>1355</v>
      </c>
      <c r="E195" s="39"/>
      <c r="F195" s="255" t="s">
        <v>2084</v>
      </c>
      <c r="G195" s="39"/>
      <c r="H195" s="39"/>
      <c r="I195" s="146"/>
      <c r="J195" s="39"/>
      <c r="K195" s="39"/>
      <c r="L195" s="43"/>
      <c r="M195" s="256"/>
      <c r="N195" s="257"/>
      <c r="O195" s="83"/>
      <c r="P195" s="83"/>
      <c r="Q195" s="83"/>
      <c r="R195" s="83"/>
      <c r="S195" s="83"/>
      <c r="T195" s="84"/>
      <c r="U195" s="37"/>
      <c r="V195" s="37"/>
      <c r="W195" s="37"/>
      <c r="X195" s="37"/>
      <c r="Y195" s="37"/>
      <c r="Z195" s="37"/>
      <c r="AA195" s="37"/>
      <c r="AB195" s="37"/>
      <c r="AC195" s="37"/>
      <c r="AD195" s="37"/>
      <c r="AE195" s="37"/>
      <c r="AT195" s="16" t="s">
        <v>1355</v>
      </c>
      <c r="AU195" s="16" t="s">
        <v>78</v>
      </c>
    </row>
    <row r="196" s="2" customFormat="1">
      <c r="A196" s="37"/>
      <c r="B196" s="38"/>
      <c r="C196" s="39"/>
      <c r="D196" s="254" t="s">
        <v>341</v>
      </c>
      <c r="E196" s="39"/>
      <c r="F196" s="255" t="s">
        <v>2613</v>
      </c>
      <c r="G196" s="39"/>
      <c r="H196" s="39"/>
      <c r="I196" s="146"/>
      <c r="J196" s="39"/>
      <c r="K196" s="39"/>
      <c r="L196" s="43"/>
      <c r="M196" s="256"/>
      <c r="N196" s="257"/>
      <c r="O196" s="83"/>
      <c r="P196" s="83"/>
      <c r="Q196" s="83"/>
      <c r="R196" s="83"/>
      <c r="S196" s="83"/>
      <c r="T196" s="84"/>
      <c r="U196" s="37"/>
      <c r="V196" s="37"/>
      <c r="W196" s="37"/>
      <c r="X196" s="37"/>
      <c r="Y196" s="37"/>
      <c r="Z196" s="37"/>
      <c r="AA196" s="37"/>
      <c r="AB196" s="37"/>
      <c r="AC196" s="37"/>
      <c r="AD196" s="37"/>
      <c r="AE196" s="37"/>
      <c r="AT196" s="16" t="s">
        <v>341</v>
      </c>
      <c r="AU196" s="16" t="s">
        <v>78</v>
      </c>
    </row>
    <row r="197" s="2" customFormat="1" ht="100.5" customHeight="1">
      <c r="A197" s="37"/>
      <c r="B197" s="38"/>
      <c r="C197" s="232" t="s">
        <v>452</v>
      </c>
      <c r="D197" s="232" t="s">
        <v>259</v>
      </c>
      <c r="E197" s="233" t="s">
        <v>2081</v>
      </c>
      <c r="F197" s="234" t="s">
        <v>2082</v>
      </c>
      <c r="G197" s="235" t="s">
        <v>333</v>
      </c>
      <c r="H197" s="236">
        <v>162</v>
      </c>
      <c r="I197" s="237"/>
      <c r="J197" s="238">
        <f>ROUND(I197*H197,2)</f>
        <v>0</v>
      </c>
      <c r="K197" s="234" t="s">
        <v>207</v>
      </c>
      <c r="L197" s="43"/>
      <c r="M197" s="239" t="s">
        <v>19</v>
      </c>
      <c r="N197" s="240" t="s">
        <v>42</v>
      </c>
      <c r="O197" s="83"/>
      <c r="P197" s="228">
        <f>O197*H197</f>
        <v>0</v>
      </c>
      <c r="Q197" s="228">
        <v>0</v>
      </c>
      <c r="R197" s="228">
        <f>Q197*H197</f>
        <v>0</v>
      </c>
      <c r="S197" s="228">
        <v>0</v>
      </c>
      <c r="T197" s="229">
        <f>S197*H197</f>
        <v>0</v>
      </c>
      <c r="U197" s="37"/>
      <c r="V197" s="37"/>
      <c r="W197" s="37"/>
      <c r="X197" s="37"/>
      <c r="Y197" s="37"/>
      <c r="Z197" s="37"/>
      <c r="AA197" s="37"/>
      <c r="AB197" s="37"/>
      <c r="AC197" s="37"/>
      <c r="AD197" s="37"/>
      <c r="AE197" s="37"/>
      <c r="AR197" s="230" t="s">
        <v>355</v>
      </c>
      <c r="AT197" s="230" t="s">
        <v>259</v>
      </c>
      <c r="AU197" s="230" t="s">
        <v>78</v>
      </c>
      <c r="AY197" s="16" t="s">
        <v>202</v>
      </c>
      <c r="BE197" s="231">
        <f>IF(N197="základní",J197,0)</f>
        <v>0</v>
      </c>
      <c r="BF197" s="231">
        <f>IF(N197="snížená",J197,0)</f>
        <v>0</v>
      </c>
      <c r="BG197" s="231">
        <f>IF(N197="zákl. přenesená",J197,0)</f>
        <v>0</v>
      </c>
      <c r="BH197" s="231">
        <f>IF(N197="sníž. přenesená",J197,0)</f>
        <v>0</v>
      </c>
      <c r="BI197" s="231">
        <f>IF(N197="nulová",J197,0)</f>
        <v>0</v>
      </c>
      <c r="BJ197" s="16" t="s">
        <v>78</v>
      </c>
      <c r="BK197" s="231">
        <f>ROUND(I197*H197,2)</f>
        <v>0</v>
      </c>
      <c r="BL197" s="16" t="s">
        <v>355</v>
      </c>
      <c r="BM197" s="230" t="s">
        <v>2614</v>
      </c>
    </row>
    <row r="198" s="2" customFormat="1">
      <c r="A198" s="37"/>
      <c r="B198" s="38"/>
      <c r="C198" s="39"/>
      <c r="D198" s="254" t="s">
        <v>1355</v>
      </c>
      <c r="E198" s="39"/>
      <c r="F198" s="255" t="s">
        <v>2084</v>
      </c>
      <c r="G198" s="39"/>
      <c r="H198" s="39"/>
      <c r="I198" s="146"/>
      <c r="J198" s="39"/>
      <c r="K198" s="39"/>
      <c r="L198" s="43"/>
      <c r="M198" s="256"/>
      <c r="N198" s="257"/>
      <c r="O198" s="83"/>
      <c r="P198" s="83"/>
      <c r="Q198" s="83"/>
      <c r="R198" s="83"/>
      <c r="S198" s="83"/>
      <c r="T198" s="84"/>
      <c r="U198" s="37"/>
      <c r="V198" s="37"/>
      <c r="W198" s="37"/>
      <c r="X198" s="37"/>
      <c r="Y198" s="37"/>
      <c r="Z198" s="37"/>
      <c r="AA198" s="37"/>
      <c r="AB198" s="37"/>
      <c r="AC198" s="37"/>
      <c r="AD198" s="37"/>
      <c r="AE198" s="37"/>
      <c r="AT198" s="16" t="s">
        <v>1355</v>
      </c>
      <c r="AU198" s="16" t="s">
        <v>78</v>
      </c>
    </row>
    <row r="199" s="2" customFormat="1">
      <c r="A199" s="37"/>
      <c r="B199" s="38"/>
      <c r="C199" s="39"/>
      <c r="D199" s="254" t="s">
        <v>341</v>
      </c>
      <c r="E199" s="39"/>
      <c r="F199" s="255" t="s">
        <v>2085</v>
      </c>
      <c r="G199" s="39"/>
      <c r="H199" s="39"/>
      <c r="I199" s="146"/>
      <c r="J199" s="39"/>
      <c r="K199" s="39"/>
      <c r="L199" s="43"/>
      <c r="M199" s="256"/>
      <c r="N199" s="257"/>
      <c r="O199" s="83"/>
      <c r="P199" s="83"/>
      <c r="Q199" s="83"/>
      <c r="R199" s="83"/>
      <c r="S199" s="83"/>
      <c r="T199" s="84"/>
      <c r="U199" s="37"/>
      <c r="V199" s="37"/>
      <c r="W199" s="37"/>
      <c r="X199" s="37"/>
      <c r="Y199" s="37"/>
      <c r="Z199" s="37"/>
      <c r="AA199" s="37"/>
      <c r="AB199" s="37"/>
      <c r="AC199" s="37"/>
      <c r="AD199" s="37"/>
      <c r="AE199" s="37"/>
      <c r="AT199" s="16" t="s">
        <v>341</v>
      </c>
      <c r="AU199" s="16" t="s">
        <v>78</v>
      </c>
    </row>
    <row r="200" s="13" customFormat="1">
      <c r="A200" s="13"/>
      <c r="B200" s="264"/>
      <c r="C200" s="265"/>
      <c r="D200" s="254" t="s">
        <v>1417</v>
      </c>
      <c r="E200" s="266" t="s">
        <v>19</v>
      </c>
      <c r="F200" s="267" t="s">
        <v>2563</v>
      </c>
      <c r="G200" s="265"/>
      <c r="H200" s="268">
        <v>162</v>
      </c>
      <c r="I200" s="269"/>
      <c r="J200" s="265"/>
      <c r="K200" s="265"/>
      <c r="L200" s="270"/>
      <c r="M200" s="271"/>
      <c r="N200" s="272"/>
      <c r="O200" s="272"/>
      <c r="P200" s="272"/>
      <c r="Q200" s="272"/>
      <c r="R200" s="272"/>
      <c r="S200" s="272"/>
      <c r="T200" s="273"/>
      <c r="U200" s="13"/>
      <c r="V200" s="13"/>
      <c r="W200" s="13"/>
      <c r="X200" s="13"/>
      <c r="Y200" s="13"/>
      <c r="Z200" s="13"/>
      <c r="AA200" s="13"/>
      <c r="AB200" s="13"/>
      <c r="AC200" s="13"/>
      <c r="AD200" s="13"/>
      <c r="AE200" s="13"/>
      <c r="AT200" s="274" t="s">
        <v>1417</v>
      </c>
      <c r="AU200" s="274" t="s">
        <v>78</v>
      </c>
      <c r="AV200" s="13" t="s">
        <v>80</v>
      </c>
      <c r="AW200" s="13" t="s">
        <v>33</v>
      </c>
      <c r="AX200" s="13" t="s">
        <v>78</v>
      </c>
      <c r="AY200" s="274" t="s">
        <v>202</v>
      </c>
    </row>
    <row r="201" s="2" customFormat="1" ht="100.5" customHeight="1">
      <c r="A201" s="37"/>
      <c r="B201" s="38"/>
      <c r="C201" s="232" t="s">
        <v>456</v>
      </c>
      <c r="D201" s="232" t="s">
        <v>259</v>
      </c>
      <c r="E201" s="233" t="s">
        <v>2094</v>
      </c>
      <c r="F201" s="234" t="s">
        <v>2095</v>
      </c>
      <c r="G201" s="235" t="s">
        <v>333</v>
      </c>
      <c r="H201" s="236">
        <v>184.74799999999999</v>
      </c>
      <c r="I201" s="237"/>
      <c r="J201" s="238">
        <f>ROUND(I201*H201,2)</f>
        <v>0</v>
      </c>
      <c r="K201" s="234" t="s">
        <v>207</v>
      </c>
      <c r="L201" s="43"/>
      <c r="M201" s="239" t="s">
        <v>19</v>
      </c>
      <c r="N201" s="240" t="s">
        <v>42</v>
      </c>
      <c r="O201" s="83"/>
      <c r="P201" s="228">
        <f>O201*H201</f>
        <v>0</v>
      </c>
      <c r="Q201" s="228">
        <v>0</v>
      </c>
      <c r="R201" s="228">
        <f>Q201*H201</f>
        <v>0</v>
      </c>
      <c r="S201" s="228">
        <v>0</v>
      </c>
      <c r="T201" s="229">
        <f>S201*H201</f>
        <v>0</v>
      </c>
      <c r="U201" s="37"/>
      <c r="V201" s="37"/>
      <c r="W201" s="37"/>
      <c r="X201" s="37"/>
      <c r="Y201" s="37"/>
      <c r="Z201" s="37"/>
      <c r="AA201" s="37"/>
      <c r="AB201" s="37"/>
      <c r="AC201" s="37"/>
      <c r="AD201" s="37"/>
      <c r="AE201" s="37"/>
      <c r="AR201" s="230" t="s">
        <v>355</v>
      </c>
      <c r="AT201" s="230" t="s">
        <v>259</v>
      </c>
      <c r="AU201" s="230" t="s">
        <v>78</v>
      </c>
      <c r="AY201" s="16" t="s">
        <v>202</v>
      </c>
      <c r="BE201" s="231">
        <f>IF(N201="základní",J201,0)</f>
        <v>0</v>
      </c>
      <c r="BF201" s="231">
        <f>IF(N201="snížená",J201,0)</f>
        <v>0</v>
      </c>
      <c r="BG201" s="231">
        <f>IF(N201="zákl. přenesená",J201,0)</f>
        <v>0</v>
      </c>
      <c r="BH201" s="231">
        <f>IF(N201="sníž. přenesená",J201,0)</f>
        <v>0</v>
      </c>
      <c r="BI201" s="231">
        <f>IF(N201="nulová",J201,0)</f>
        <v>0</v>
      </c>
      <c r="BJ201" s="16" t="s">
        <v>78</v>
      </c>
      <c r="BK201" s="231">
        <f>ROUND(I201*H201,2)</f>
        <v>0</v>
      </c>
      <c r="BL201" s="16" t="s">
        <v>355</v>
      </c>
      <c r="BM201" s="230" t="s">
        <v>2615</v>
      </c>
    </row>
    <row r="202" s="2" customFormat="1">
      <c r="A202" s="37"/>
      <c r="B202" s="38"/>
      <c r="C202" s="39"/>
      <c r="D202" s="254" t="s">
        <v>1355</v>
      </c>
      <c r="E202" s="39"/>
      <c r="F202" s="255" t="s">
        <v>2084</v>
      </c>
      <c r="G202" s="39"/>
      <c r="H202" s="39"/>
      <c r="I202" s="146"/>
      <c r="J202" s="39"/>
      <c r="K202" s="39"/>
      <c r="L202" s="43"/>
      <c r="M202" s="256"/>
      <c r="N202" s="257"/>
      <c r="O202" s="83"/>
      <c r="P202" s="83"/>
      <c r="Q202" s="83"/>
      <c r="R202" s="83"/>
      <c r="S202" s="83"/>
      <c r="T202" s="84"/>
      <c r="U202" s="37"/>
      <c r="V202" s="37"/>
      <c r="W202" s="37"/>
      <c r="X202" s="37"/>
      <c r="Y202" s="37"/>
      <c r="Z202" s="37"/>
      <c r="AA202" s="37"/>
      <c r="AB202" s="37"/>
      <c r="AC202" s="37"/>
      <c r="AD202" s="37"/>
      <c r="AE202" s="37"/>
      <c r="AT202" s="16" t="s">
        <v>1355</v>
      </c>
      <c r="AU202" s="16" t="s">
        <v>78</v>
      </c>
    </row>
    <row r="203" s="2" customFormat="1">
      <c r="A203" s="37"/>
      <c r="B203" s="38"/>
      <c r="C203" s="39"/>
      <c r="D203" s="254" t="s">
        <v>341</v>
      </c>
      <c r="E203" s="39"/>
      <c r="F203" s="255" t="s">
        <v>2616</v>
      </c>
      <c r="G203" s="39"/>
      <c r="H203" s="39"/>
      <c r="I203" s="146"/>
      <c r="J203" s="39"/>
      <c r="K203" s="39"/>
      <c r="L203" s="43"/>
      <c r="M203" s="256"/>
      <c r="N203" s="257"/>
      <c r="O203" s="83"/>
      <c r="P203" s="83"/>
      <c r="Q203" s="83"/>
      <c r="R203" s="83"/>
      <c r="S203" s="83"/>
      <c r="T203" s="84"/>
      <c r="U203" s="37"/>
      <c r="V203" s="37"/>
      <c r="W203" s="37"/>
      <c r="X203" s="37"/>
      <c r="Y203" s="37"/>
      <c r="Z203" s="37"/>
      <c r="AA203" s="37"/>
      <c r="AB203" s="37"/>
      <c r="AC203" s="37"/>
      <c r="AD203" s="37"/>
      <c r="AE203" s="37"/>
      <c r="AT203" s="16" t="s">
        <v>341</v>
      </c>
      <c r="AU203" s="16" t="s">
        <v>78</v>
      </c>
    </row>
    <row r="204" s="13" customFormat="1">
      <c r="A204" s="13"/>
      <c r="B204" s="264"/>
      <c r="C204" s="265"/>
      <c r="D204" s="254" t="s">
        <v>1417</v>
      </c>
      <c r="E204" s="266" t="s">
        <v>19</v>
      </c>
      <c r="F204" s="267" t="s">
        <v>2617</v>
      </c>
      <c r="G204" s="265"/>
      <c r="H204" s="268">
        <v>184.74799999999999</v>
      </c>
      <c r="I204" s="269"/>
      <c r="J204" s="265"/>
      <c r="K204" s="265"/>
      <c r="L204" s="270"/>
      <c r="M204" s="271"/>
      <c r="N204" s="272"/>
      <c r="O204" s="272"/>
      <c r="P204" s="272"/>
      <c r="Q204" s="272"/>
      <c r="R204" s="272"/>
      <c r="S204" s="272"/>
      <c r="T204" s="273"/>
      <c r="U204" s="13"/>
      <c r="V204" s="13"/>
      <c r="W204" s="13"/>
      <c r="X204" s="13"/>
      <c r="Y204" s="13"/>
      <c r="Z204" s="13"/>
      <c r="AA204" s="13"/>
      <c r="AB204" s="13"/>
      <c r="AC204" s="13"/>
      <c r="AD204" s="13"/>
      <c r="AE204" s="13"/>
      <c r="AT204" s="274" t="s">
        <v>1417</v>
      </c>
      <c r="AU204" s="274" t="s">
        <v>78</v>
      </c>
      <c r="AV204" s="13" t="s">
        <v>80</v>
      </c>
      <c r="AW204" s="13" t="s">
        <v>33</v>
      </c>
      <c r="AX204" s="13" t="s">
        <v>78</v>
      </c>
      <c r="AY204" s="274" t="s">
        <v>202</v>
      </c>
    </row>
    <row r="205" s="2" customFormat="1" ht="100.5" customHeight="1">
      <c r="A205" s="37"/>
      <c r="B205" s="38"/>
      <c r="C205" s="232" t="s">
        <v>460</v>
      </c>
      <c r="D205" s="232" t="s">
        <v>259</v>
      </c>
      <c r="E205" s="233" t="s">
        <v>2089</v>
      </c>
      <c r="F205" s="234" t="s">
        <v>2090</v>
      </c>
      <c r="G205" s="235" t="s">
        <v>333</v>
      </c>
      <c r="H205" s="236">
        <v>168.50200000000001</v>
      </c>
      <c r="I205" s="237"/>
      <c r="J205" s="238">
        <f>ROUND(I205*H205,2)</f>
        <v>0</v>
      </c>
      <c r="K205" s="234" t="s">
        <v>207</v>
      </c>
      <c r="L205" s="43"/>
      <c r="M205" s="239" t="s">
        <v>19</v>
      </c>
      <c r="N205" s="240" t="s">
        <v>42</v>
      </c>
      <c r="O205" s="83"/>
      <c r="P205" s="228">
        <f>O205*H205</f>
        <v>0</v>
      </c>
      <c r="Q205" s="228">
        <v>0</v>
      </c>
      <c r="R205" s="228">
        <f>Q205*H205</f>
        <v>0</v>
      </c>
      <c r="S205" s="228">
        <v>0</v>
      </c>
      <c r="T205" s="229">
        <f>S205*H205</f>
        <v>0</v>
      </c>
      <c r="U205" s="37"/>
      <c r="V205" s="37"/>
      <c r="W205" s="37"/>
      <c r="X205" s="37"/>
      <c r="Y205" s="37"/>
      <c r="Z205" s="37"/>
      <c r="AA205" s="37"/>
      <c r="AB205" s="37"/>
      <c r="AC205" s="37"/>
      <c r="AD205" s="37"/>
      <c r="AE205" s="37"/>
      <c r="AR205" s="230" t="s">
        <v>355</v>
      </c>
      <c r="AT205" s="230" t="s">
        <v>259</v>
      </c>
      <c r="AU205" s="230" t="s">
        <v>78</v>
      </c>
      <c r="AY205" s="16" t="s">
        <v>202</v>
      </c>
      <c r="BE205" s="231">
        <f>IF(N205="základní",J205,0)</f>
        <v>0</v>
      </c>
      <c r="BF205" s="231">
        <f>IF(N205="snížená",J205,0)</f>
        <v>0</v>
      </c>
      <c r="BG205" s="231">
        <f>IF(N205="zákl. přenesená",J205,0)</f>
        <v>0</v>
      </c>
      <c r="BH205" s="231">
        <f>IF(N205="sníž. přenesená",J205,0)</f>
        <v>0</v>
      </c>
      <c r="BI205" s="231">
        <f>IF(N205="nulová",J205,0)</f>
        <v>0</v>
      </c>
      <c r="BJ205" s="16" t="s">
        <v>78</v>
      </c>
      <c r="BK205" s="231">
        <f>ROUND(I205*H205,2)</f>
        <v>0</v>
      </c>
      <c r="BL205" s="16" t="s">
        <v>355</v>
      </c>
      <c r="BM205" s="230" t="s">
        <v>2618</v>
      </c>
    </row>
    <row r="206" s="2" customFormat="1">
      <c r="A206" s="37"/>
      <c r="B206" s="38"/>
      <c r="C206" s="39"/>
      <c r="D206" s="254" t="s">
        <v>1355</v>
      </c>
      <c r="E206" s="39"/>
      <c r="F206" s="255" t="s">
        <v>2084</v>
      </c>
      <c r="G206" s="39"/>
      <c r="H206" s="39"/>
      <c r="I206" s="146"/>
      <c r="J206" s="39"/>
      <c r="K206" s="39"/>
      <c r="L206" s="43"/>
      <c r="M206" s="256"/>
      <c r="N206" s="257"/>
      <c r="O206" s="83"/>
      <c r="P206" s="83"/>
      <c r="Q206" s="83"/>
      <c r="R206" s="83"/>
      <c r="S206" s="83"/>
      <c r="T206" s="84"/>
      <c r="U206" s="37"/>
      <c r="V206" s="37"/>
      <c r="W206" s="37"/>
      <c r="X206" s="37"/>
      <c r="Y206" s="37"/>
      <c r="Z206" s="37"/>
      <c r="AA206" s="37"/>
      <c r="AB206" s="37"/>
      <c r="AC206" s="37"/>
      <c r="AD206" s="37"/>
      <c r="AE206" s="37"/>
      <c r="AT206" s="16" t="s">
        <v>1355</v>
      </c>
      <c r="AU206" s="16" t="s">
        <v>78</v>
      </c>
    </row>
    <row r="207" s="2" customFormat="1">
      <c r="A207" s="37"/>
      <c r="B207" s="38"/>
      <c r="C207" s="39"/>
      <c r="D207" s="254" t="s">
        <v>341</v>
      </c>
      <c r="E207" s="39"/>
      <c r="F207" s="255" t="s">
        <v>2619</v>
      </c>
      <c r="G207" s="39"/>
      <c r="H207" s="39"/>
      <c r="I207" s="146"/>
      <c r="J207" s="39"/>
      <c r="K207" s="39"/>
      <c r="L207" s="43"/>
      <c r="M207" s="256"/>
      <c r="N207" s="257"/>
      <c r="O207" s="83"/>
      <c r="P207" s="83"/>
      <c r="Q207" s="83"/>
      <c r="R207" s="83"/>
      <c r="S207" s="83"/>
      <c r="T207" s="84"/>
      <c r="U207" s="37"/>
      <c r="V207" s="37"/>
      <c r="W207" s="37"/>
      <c r="X207" s="37"/>
      <c r="Y207" s="37"/>
      <c r="Z207" s="37"/>
      <c r="AA207" s="37"/>
      <c r="AB207" s="37"/>
      <c r="AC207" s="37"/>
      <c r="AD207" s="37"/>
      <c r="AE207" s="37"/>
      <c r="AT207" s="16" t="s">
        <v>341</v>
      </c>
      <c r="AU207" s="16" t="s">
        <v>78</v>
      </c>
    </row>
    <row r="208" s="13" customFormat="1">
      <c r="A208" s="13"/>
      <c r="B208" s="264"/>
      <c r="C208" s="265"/>
      <c r="D208" s="254" t="s">
        <v>1417</v>
      </c>
      <c r="E208" s="266" t="s">
        <v>19</v>
      </c>
      <c r="F208" s="267" t="s">
        <v>2620</v>
      </c>
      <c r="G208" s="265"/>
      <c r="H208" s="268">
        <v>168.50200000000001</v>
      </c>
      <c r="I208" s="269"/>
      <c r="J208" s="265"/>
      <c r="K208" s="265"/>
      <c r="L208" s="270"/>
      <c r="M208" s="271"/>
      <c r="N208" s="272"/>
      <c r="O208" s="272"/>
      <c r="P208" s="272"/>
      <c r="Q208" s="272"/>
      <c r="R208" s="272"/>
      <c r="S208" s="272"/>
      <c r="T208" s="273"/>
      <c r="U208" s="13"/>
      <c r="V208" s="13"/>
      <c r="W208" s="13"/>
      <c r="X208" s="13"/>
      <c r="Y208" s="13"/>
      <c r="Z208" s="13"/>
      <c r="AA208" s="13"/>
      <c r="AB208" s="13"/>
      <c r="AC208" s="13"/>
      <c r="AD208" s="13"/>
      <c r="AE208" s="13"/>
      <c r="AT208" s="274" t="s">
        <v>1417</v>
      </c>
      <c r="AU208" s="274" t="s">
        <v>78</v>
      </c>
      <c r="AV208" s="13" t="s">
        <v>80</v>
      </c>
      <c r="AW208" s="13" t="s">
        <v>33</v>
      </c>
      <c r="AX208" s="13" t="s">
        <v>78</v>
      </c>
      <c r="AY208" s="274" t="s">
        <v>202</v>
      </c>
    </row>
    <row r="209" s="2" customFormat="1" ht="100.5" customHeight="1">
      <c r="A209" s="37"/>
      <c r="B209" s="38"/>
      <c r="C209" s="232" t="s">
        <v>464</v>
      </c>
      <c r="D209" s="232" t="s">
        <v>259</v>
      </c>
      <c r="E209" s="233" t="s">
        <v>2094</v>
      </c>
      <c r="F209" s="234" t="s">
        <v>2095</v>
      </c>
      <c r="G209" s="235" t="s">
        <v>333</v>
      </c>
      <c r="H209" s="236">
        <v>308.5</v>
      </c>
      <c r="I209" s="237"/>
      <c r="J209" s="238">
        <f>ROUND(I209*H209,2)</f>
        <v>0</v>
      </c>
      <c r="K209" s="234" t="s">
        <v>207</v>
      </c>
      <c r="L209" s="43"/>
      <c r="M209" s="239" t="s">
        <v>19</v>
      </c>
      <c r="N209" s="240" t="s">
        <v>42</v>
      </c>
      <c r="O209" s="83"/>
      <c r="P209" s="228">
        <f>O209*H209</f>
        <v>0</v>
      </c>
      <c r="Q209" s="228">
        <v>0</v>
      </c>
      <c r="R209" s="228">
        <f>Q209*H209</f>
        <v>0</v>
      </c>
      <c r="S209" s="228">
        <v>0</v>
      </c>
      <c r="T209" s="229">
        <f>S209*H209</f>
        <v>0</v>
      </c>
      <c r="U209" s="37"/>
      <c r="V209" s="37"/>
      <c r="W209" s="37"/>
      <c r="X209" s="37"/>
      <c r="Y209" s="37"/>
      <c r="Z209" s="37"/>
      <c r="AA209" s="37"/>
      <c r="AB209" s="37"/>
      <c r="AC209" s="37"/>
      <c r="AD209" s="37"/>
      <c r="AE209" s="37"/>
      <c r="AR209" s="230" t="s">
        <v>355</v>
      </c>
      <c r="AT209" s="230" t="s">
        <v>259</v>
      </c>
      <c r="AU209" s="230" t="s">
        <v>78</v>
      </c>
      <c r="AY209" s="16" t="s">
        <v>202</v>
      </c>
      <c r="BE209" s="231">
        <f>IF(N209="základní",J209,0)</f>
        <v>0</v>
      </c>
      <c r="BF209" s="231">
        <f>IF(N209="snížená",J209,0)</f>
        <v>0</v>
      </c>
      <c r="BG209" s="231">
        <f>IF(N209="zákl. přenesená",J209,0)</f>
        <v>0</v>
      </c>
      <c r="BH209" s="231">
        <f>IF(N209="sníž. přenesená",J209,0)</f>
        <v>0</v>
      </c>
      <c r="BI209" s="231">
        <f>IF(N209="nulová",J209,0)</f>
        <v>0</v>
      </c>
      <c r="BJ209" s="16" t="s">
        <v>78</v>
      </c>
      <c r="BK209" s="231">
        <f>ROUND(I209*H209,2)</f>
        <v>0</v>
      </c>
      <c r="BL209" s="16" t="s">
        <v>355</v>
      </c>
      <c r="BM209" s="230" t="s">
        <v>2621</v>
      </c>
    </row>
    <row r="210" s="2" customFormat="1">
      <c r="A210" s="37"/>
      <c r="B210" s="38"/>
      <c r="C210" s="39"/>
      <c r="D210" s="254" t="s">
        <v>1355</v>
      </c>
      <c r="E210" s="39"/>
      <c r="F210" s="255" t="s">
        <v>2084</v>
      </c>
      <c r="G210" s="39"/>
      <c r="H210" s="39"/>
      <c r="I210" s="146"/>
      <c r="J210" s="39"/>
      <c r="K210" s="39"/>
      <c r="L210" s="43"/>
      <c r="M210" s="256"/>
      <c r="N210" s="257"/>
      <c r="O210" s="83"/>
      <c r="P210" s="83"/>
      <c r="Q210" s="83"/>
      <c r="R210" s="83"/>
      <c r="S210" s="83"/>
      <c r="T210" s="84"/>
      <c r="U210" s="37"/>
      <c r="V210" s="37"/>
      <c r="W210" s="37"/>
      <c r="X210" s="37"/>
      <c r="Y210" s="37"/>
      <c r="Z210" s="37"/>
      <c r="AA210" s="37"/>
      <c r="AB210" s="37"/>
      <c r="AC210" s="37"/>
      <c r="AD210" s="37"/>
      <c r="AE210" s="37"/>
      <c r="AT210" s="16" t="s">
        <v>1355</v>
      </c>
      <c r="AU210" s="16" t="s">
        <v>78</v>
      </c>
    </row>
    <row r="211" s="2" customFormat="1">
      <c r="A211" s="37"/>
      <c r="B211" s="38"/>
      <c r="C211" s="39"/>
      <c r="D211" s="254" t="s">
        <v>341</v>
      </c>
      <c r="E211" s="39"/>
      <c r="F211" s="255" t="s">
        <v>2622</v>
      </c>
      <c r="G211" s="39"/>
      <c r="H211" s="39"/>
      <c r="I211" s="146"/>
      <c r="J211" s="39"/>
      <c r="K211" s="39"/>
      <c r="L211" s="43"/>
      <c r="M211" s="256"/>
      <c r="N211" s="257"/>
      <c r="O211" s="83"/>
      <c r="P211" s="83"/>
      <c r="Q211" s="83"/>
      <c r="R211" s="83"/>
      <c r="S211" s="83"/>
      <c r="T211" s="84"/>
      <c r="U211" s="37"/>
      <c r="V211" s="37"/>
      <c r="W211" s="37"/>
      <c r="X211" s="37"/>
      <c r="Y211" s="37"/>
      <c r="Z211" s="37"/>
      <c r="AA211" s="37"/>
      <c r="AB211" s="37"/>
      <c r="AC211" s="37"/>
      <c r="AD211" s="37"/>
      <c r="AE211" s="37"/>
      <c r="AT211" s="16" t="s">
        <v>341</v>
      </c>
      <c r="AU211" s="16" t="s">
        <v>78</v>
      </c>
    </row>
    <row r="212" s="2" customFormat="1" ht="44.25" customHeight="1">
      <c r="A212" s="37"/>
      <c r="B212" s="38"/>
      <c r="C212" s="232" t="s">
        <v>468</v>
      </c>
      <c r="D212" s="232" t="s">
        <v>259</v>
      </c>
      <c r="E212" s="233" t="s">
        <v>2100</v>
      </c>
      <c r="F212" s="234" t="s">
        <v>2101</v>
      </c>
      <c r="G212" s="235" t="s">
        <v>333</v>
      </c>
      <c r="H212" s="236">
        <v>168.30000000000001</v>
      </c>
      <c r="I212" s="237"/>
      <c r="J212" s="238">
        <f>ROUND(I212*H212,2)</f>
        <v>0</v>
      </c>
      <c r="K212" s="234" t="s">
        <v>207</v>
      </c>
      <c r="L212" s="43"/>
      <c r="M212" s="239" t="s">
        <v>19</v>
      </c>
      <c r="N212" s="240" t="s">
        <v>42</v>
      </c>
      <c r="O212" s="83"/>
      <c r="P212" s="228">
        <f>O212*H212</f>
        <v>0</v>
      </c>
      <c r="Q212" s="228">
        <v>0</v>
      </c>
      <c r="R212" s="228">
        <f>Q212*H212</f>
        <v>0</v>
      </c>
      <c r="S212" s="228">
        <v>0</v>
      </c>
      <c r="T212" s="229">
        <f>S212*H212</f>
        <v>0</v>
      </c>
      <c r="U212" s="37"/>
      <c r="V212" s="37"/>
      <c r="W212" s="37"/>
      <c r="X212" s="37"/>
      <c r="Y212" s="37"/>
      <c r="Z212" s="37"/>
      <c r="AA212" s="37"/>
      <c r="AB212" s="37"/>
      <c r="AC212" s="37"/>
      <c r="AD212" s="37"/>
      <c r="AE212" s="37"/>
      <c r="AR212" s="230" t="s">
        <v>355</v>
      </c>
      <c r="AT212" s="230" t="s">
        <v>259</v>
      </c>
      <c r="AU212" s="230" t="s">
        <v>78</v>
      </c>
      <c r="AY212" s="16" t="s">
        <v>202</v>
      </c>
      <c r="BE212" s="231">
        <f>IF(N212="základní",J212,0)</f>
        <v>0</v>
      </c>
      <c r="BF212" s="231">
        <f>IF(N212="snížená",J212,0)</f>
        <v>0</v>
      </c>
      <c r="BG212" s="231">
        <f>IF(N212="zákl. přenesená",J212,0)</f>
        <v>0</v>
      </c>
      <c r="BH212" s="231">
        <f>IF(N212="sníž. přenesená",J212,0)</f>
        <v>0</v>
      </c>
      <c r="BI212" s="231">
        <f>IF(N212="nulová",J212,0)</f>
        <v>0</v>
      </c>
      <c r="BJ212" s="16" t="s">
        <v>78</v>
      </c>
      <c r="BK212" s="231">
        <f>ROUND(I212*H212,2)</f>
        <v>0</v>
      </c>
      <c r="BL212" s="16" t="s">
        <v>355</v>
      </c>
      <c r="BM212" s="230" t="s">
        <v>2623</v>
      </c>
    </row>
    <row r="213" s="2" customFormat="1">
      <c r="A213" s="37"/>
      <c r="B213" s="38"/>
      <c r="C213" s="39"/>
      <c r="D213" s="254" t="s">
        <v>1355</v>
      </c>
      <c r="E213" s="39"/>
      <c r="F213" s="255" t="s">
        <v>2103</v>
      </c>
      <c r="G213" s="39"/>
      <c r="H213" s="39"/>
      <c r="I213" s="146"/>
      <c r="J213" s="39"/>
      <c r="K213" s="39"/>
      <c r="L213" s="43"/>
      <c r="M213" s="256"/>
      <c r="N213" s="257"/>
      <c r="O213" s="83"/>
      <c r="P213" s="83"/>
      <c r="Q213" s="83"/>
      <c r="R213" s="83"/>
      <c r="S213" s="83"/>
      <c r="T213" s="84"/>
      <c r="U213" s="37"/>
      <c r="V213" s="37"/>
      <c r="W213" s="37"/>
      <c r="X213" s="37"/>
      <c r="Y213" s="37"/>
      <c r="Z213" s="37"/>
      <c r="AA213" s="37"/>
      <c r="AB213" s="37"/>
      <c r="AC213" s="37"/>
      <c r="AD213" s="37"/>
      <c r="AE213" s="37"/>
      <c r="AT213" s="16" t="s">
        <v>1355</v>
      </c>
      <c r="AU213" s="16" t="s">
        <v>78</v>
      </c>
    </row>
    <row r="214" s="2" customFormat="1">
      <c r="A214" s="37"/>
      <c r="B214" s="38"/>
      <c r="C214" s="39"/>
      <c r="D214" s="254" t="s">
        <v>341</v>
      </c>
      <c r="E214" s="39"/>
      <c r="F214" s="255" t="s">
        <v>2368</v>
      </c>
      <c r="G214" s="39"/>
      <c r="H214" s="39"/>
      <c r="I214" s="146"/>
      <c r="J214" s="39"/>
      <c r="K214" s="39"/>
      <c r="L214" s="43"/>
      <c r="M214" s="256"/>
      <c r="N214" s="257"/>
      <c r="O214" s="83"/>
      <c r="P214" s="83"/>
      <c r="Q214" s="83"/>
      <c r="R214" s="83"/>
      <c r="S214" s="83"/>
      <c r="T214" s="84"/>
      <c r="U214" s="37"/>
      <c r="V214" s="37"/>
      <c r="W214" s="37"/>
      <c r="X214" s="37"/>
      <c r="Y214" s="37"/>
      <c r="Z214" s="37"/>
      <c r="AA214" s="37"/>
      <c r="AB214" s="37"/>
      <c r="AC214" s="37"/>
      <c r="AD214" s="37"/>
      <c r="AE214" s="37"/>
      <c r="AT214" s="16" t="s">
        <v>341</v>
      </c>
      <c r="AU214" s="16" t="s">
        <v>78</v>
      </c>
    </row>
    <row r="215" s="13" customFormat="1">
      <c r="A215" s="13"/>
      <c r="B215" s="264"/>
      <c r="C215" s="265"/>
      <c r="D215" s="254" t="s">
        <v>1417</v>
      </c>
      <c r="E215" s="266" t="s">
        <v>19</v>
      </c>
      <c r="F215" s="267" t="s">
        <v>2624</v>
      </c>
      <c r="G215" s="265"/>
      <c r="H215" s="268">
        <v>168.30000000000001</v>
      </c>
      <c r="I215" s="269"/>
      <c r="J215" s="265"/>
      <c r="K215" s="265"/>
      <c r="L215" s="270"/>
      <c r="M215" s="271"/>
      <c r="N215" s="272"/>
      <c r="O215" s="272"/>
      <c r="P215" s="272"/>
      <c r="Q215" s="272"/>
      <c r="R215" s="272"/>
      <c r="S215" s="272"/>
      <c r="T215" s="273"/>
      <c r="U215" s="13"/>
      <c r="V215" s="13"/>
      <c r="W215" s="13"/>
      <c r="X215" s="13"/>
      <c r="Y215" s="13"/>
      <c r="Z215" s="13"/>
      <c r="AA215" s="13"/>
      <c r="AB215" s="13"/>
      <c r="AC215" s="13"/>
      <c r="AD215" s="13"/>
      <c r="AE215" s="13"/>
      <c r="AT215" s="274" t="s">
        <v>1417</v>
      </c>
      <c r="AU215" s="274" t="s">
        <v>78</v>
      </c>
      <c r="AV215" s="13" t="s">
        <v>80</v>
      </c>
      <c r="AW215" s="13" t="s">
        <v>33</v>
      </c>
      <c r="AX215" s="13" t="s">
        <v>78</v>
      </c>
      <c r="AY215" s="274" t="s">
        <v>202</v>
      </c>
    </row>
    <row r="216" s="2" customFormat="1" ht="44.25" customHeight="1">
      <c r="A216" s="37"/>
      <c r="B216" s="38"/>
      <c r="C216" s="232" t="s">
        <v>472</v>
      </c>
      <c r="D216" s="232" t="s">
        <v>259</v>
      </c>
      <c r="E216" s="233" t="s">
        <v>2106</v>
      </c>
      <c r="F216" s="234" t="s">
        <v>2107</v>
      </c>
      <c r="G216" s="235" t="s">
        <v>333</v>
      </c>
      <c r="H216" s="236">
        <v>308.5</v>
      </c>
      <c r="I216" s="237"/>
      <c r="J216" s="238">
        <f>ROUND(I216*H216,2)</f>
        <v>0</v>
      </c>
      <c r="K216" s="234" t="s">
        <v>207</v>
      </c>
      <c r="L216" s="43"/>
      <c r="M216" s="239" t="s">
        <v>19</v>
      </c>
      <c r="N216" s="240" t="s">
        <v>42</v>
      </c>
      <c r="O216" s="83"/>
      <c r="P216" s="228">
        <f>O216*H216</f>
        <v>0</v>
      </c>
      <c r="Q216" s="228">
        <v>0</v>
      </c>
      <c r="R216" s="228">
        <f>Q216*H216</f>
        <v>0</v>
      </c>
      <c r="S216" s="228">
        <v>0</v>
      </c>
      <c r="T216" s="229">
        <f>S216*H216</f>
        <v>0</v>
      </c>
      <c r="U216" s="37"/>
      <c r="V216" s="37"/>
      <c r="W216" s="37"/>
      <c r="X216" s="37"/>
      <c r="Y216" s="37"/>
      <c r="Z216" s="37"/>
      <c r="AA216" s="37"/>
      <c r="AB216" s="37"/>
      <c r="AC216" s="37"/>
      <c r="AD216" s="37"/>
      <c r="AE216" s="37"/>
      <c r="AR216" s="230" t="s">
        <v>355</v>
      </c>
      <c r="AT216" s="230" t="s">
        <v>259</v>
      </c>
      <c r="AU216" s="230" t="s">
        <v>78</v>
      </c>
      <c r="AY216" s="16" t="s">
        <v>202</v>
      </c>
      <c r="BE216" s="231">
        <f>IF(N216="základní",J216,0)</f>
        <v>0</v>
      </c>
      <c r="BF216" s="231">
        <f>IF(N216="snížená",J216,0)</f>
        <v>0</v>
      </c>
      <c r="BG216" s="231">
        <f>IF(N216="zákl. přenesená",J216,0)</f>
        <v>0</v>
      </c>
      <c r="BH216" s="231">
        <f>IF(N216="sníž. přenesená",J216,0)</f>
        <v>0</v>
      </c>
      <c r="BI216" s="231">
        <f>IF(N216="nulová",J216,0)</f>
        <v>0</v>
      </c>
      <c r="BJ216" s="16" t="s">
        <v>78</v>
      </c>
      <c r="BK216" s="231">
        <f>ROUND(I216*H216,2)</f>
        <v>0</v>
      </c>
      <c r="BL216" s="16" t="s">
        <v>355</v>
      </c>
      <c r="BM216" s="230" t="s">
        <v>2625</v>
      </c>
    </row>
    <row r="217" s="2" customFormat="1">
      <c r="A217" s="37"/>
      <c r="B217" s="38"/>
      <c r="C217" s="39"/>
      <c r="D217" s="254" t="s">
        <v>1355</v>
      </c>
      <c r="E217" s="39"/>
      <c r="F217" s="255" t="s">
        <v>2103</v>
      </c>
      <c r="G217" s="39"/>
      <c r="H217" s="39"/>
      <c r="I217" s="146"/>
      <c r="J217" s="39"/>
      <c r="K217" s="39"/>
      <c r="L217" s="43"/>
      <c r="M217" s="256"/>
      <c r="N217" s="257"/>
      <c r="O217" s="83"/>
      <c r="P217" s="83"/>
      <c r="Q217" s="83"/>
      <c r="R217" s="83"/>
      <c r="S217" s="83"/>
      <c r="T217" s="84"/>
      <c r="U217" s="37"/>
      <c r="V217" s="37"/>
      <c r="W217" s="37"/>
      <c r="X217" s="37"/>
      <c r="Y217" s="37"/>
      <c r="Z217" s="37"/>
      <c r="AA217" s="37"/>
      <c r="AB217" s="37"/>
      <c r="AC217" s="37"/>
      <c r="AD217" s="37"/>
      <c r="AE217" s="37"/>
      <c r="AT217" s="16" t="s">
        <v>1355</v>
      </c>
      <c r="AU217" s="16" t="s">
        <v>78</v>
      </c>
    </row>
    <row r="218" s="2" customFormat="1">
      <c r="A218" s="37"/>
      <c r="B218" s="38"/>
      <c r="C218" s="39"/>
      <c r="D218" s="254" t="s">
        <v>341</v>
      </c>
      <c r="E218" s="39"/>
      <c r="F218" s="255" t="s">
        <v>2626</v>
      </c>
      <c r="G218" s="39"/>
      <c r="H218" s="39"/>
      <c r="I218" s="146"/>
      <c r="J218" s="39"/>
      <c r="K218" s="39"/>
      <c r="L218" s="43"/>
      <c r="M218" s="256"/>
      <c r="N218" s="257"/>
      <c r="O218" s="83"/>
      <c r="P218" s="83"/>
      <c r="Q218" s="83"/>
      <c r="R218" s="83"/>
      <c r="S218" s="83"/>
      <c r="T218" s="84"/>
      <c r="U218" s="37"/>
      <c r="V218" s="37"/>
      <c r="W218" s="37"/>
      <c r="X218" s="37"/>
      <c r="Y218" s="37"/>
      <c r="Z218" s="37"/>
      <c r="AA218" s="37"/>
      <c r="AB218" s="37"/>
      <c r="AC218" s="37"/>
      <c r="AD218" s="37"/>
      <c r="AE218" s="37"/>
      <c r="AT218" s="16" t="s">
        <v>341</v>
      </c>
      <c r="AU218" s="16" t="s">
        <v>78</v>
      </c>
    </row>
    <row r="219" s="13" customFormat="1">
      <c r="A219" s="13"/>
      <c r="B219" s="264"/>
      <c r="C219" s="265"/>
      <c r="D219" s="254" t="s">
        <v>1417</v>
      </c>
      <c r="E219" s="266" t="s">
        <v>19</v>
      </c>
      <c r="F219" s="267" t="s">
        <v>2627</v>
      </c>
      <c r="G219" s="265"/>
      <c r="H219" s="268">
        <v>308.5</v>
      </c>
      <c r="I219" s="269"/>
      <c r="J219" s="265"/>
      <c r="K219" s="265"/>
      <c r="L219" s="270"/>
      <c r="M219" s="271"/>
      <c r="N219" s="272"/>
      <c r="O219" s="272"/>
      <c r="P219" s="272"/>
      <c r="Q219" s="272"/>
      <c r="R219" s="272"/>
      <c r="S219" s="272"/>
      <c r="T219" s="273"/>
      <c r="U219" s="13"/>
      <c r="V219" s="13"/>
      <c r="W219" s="13"/>
      <c r="X219" s="13"/>
      <c r="Y219" s="13"/>
      <c r="Z219" s="13"/>
      <c r="AA219" s="13"/>
      <c r="AB219" s="13"/>
      <c r="AC219" s="13"/>
      <c r="AD219" s="13"/>
      <c r="AE219" s="13"/>
      <c r="AT219" s="274" t="s">
        <v>1417</v>
      </c>
      <c r="AU219" s="274" t="s">
        <v>78</v>
      </c>
      <c r="AV219" s="13" t="s">
        <v>80</v>
      </c>
      <c r="AW219" s="13" t="s">
        <v>33</v>
      </c>
      <c r="AX219" s="13" t="s">
        <v>78</v>
      </c>
      <c r="AY219" s="274" t="s">
        <v>202</v>
      </c>
    </row>
    <row r="220" s="2" customFormat="1" ht="44.25" customHeight="1">
      <c r="A220" s="37"/>
      <c r="B220" s="38"/>
      <c r="C220" s="232" t="s">
        <v>476</v>
      </c>
      <c r="D220" s="232" t="s">
        <v>259</v>
      </c>
      <c r="E220" s="233" t="s">
        <v>2110</v>
      </c>
      <c r="F220" s="234" t="s">
        <v>2111</v>
      </c>
      <c r="G220" s="235" t="s">
        <v>333</v>
      </c>
      <c r="H220" s="236">
        <v>184.74799999999999</v>
      </c>
      <c r="I220" s="237"/>
      <c r="J220" s="238">
        <f>ROUND(I220*H220,2)</f>
        <v>0</v>
      </c>
      <c r="K220" s="234" t="s">
        <v>207</v>
      </c>
      <c r="L220" s="43"/>
      <c r="M220" s="239" t="s">
        <v>19</v>
      </c>
      <c r="N220" s="240" t="s">
        <v>42</v>
      </c>
      <c r="O220" s="83"/>
      <c r="P220" s="228">
        <f>O220*H220</f>
        <v>0</v>
      </c>
      <c r="Q220" s="228">
        <v>0</v>
      </c>
      <c r="R220" s="228">
        <f>Q220*H220</f>
        <v>0</v>
      </c>
      <c r="S220" s="228">
        <v>0</v>
      </c>
      <c r="T220" s="229">
        <f>S220*H220</f>
        <v>0</v>
      </c>
      <c r="U220" s="37"/>
      <c r="V220" s="37"/>
      <c r="W220" s="37"/>
      <c r="X220" s="37"/>
      <c r="Y220" s="37"/>
      <c r="Z220" s="37"/>
      <c r="AA220" s="37"/>
      <c r="AB220" s="37"/>
      <c r="AC220" s="37"/>
      <c r="AD220" s="37"/>
      <c r="AE220" s="37"/>
      <c r="AR220" s="230" t="s">
        <v>355</v>
      </c>
      <c r="AT220" s="230" t="s">
        <v>259</v>
      </c>
      <c r="AU220" s="230" t="s">
        <v>78</v>
      </c>
      <c r="AY220" s="16" t="s">
        <v>202</v>
      </c>
      <c r="BE220" s="231">
        <f>IF(N220="základní",J220,0)</f>
        <v>0</v>
      </c>
      <c r="BF220" s="231">
        <f>IF(N220="snížená",J220,0)</f>
        <v>0</v>
      </c>
      <c r="BG220" s="231">
        <f>IF(N220="zákl. přenesená",J220,0)</f>
        <v>0</v>
      </c>
      <c r="BH220" s="231">
        <f>IF(N220="sníž. přenesená",J220,0)</f>
        <v>0</v>
      </c>
      <c r="BI220" s="231">
        <f>IF(N220="nulová",J220,0)</f>
        <v>0</v>
      </c>
      <c r="BJ220" s="16" t="s">
        <v>78</v>
      </c>
      <c r="BK220" s="231">
        <f>ROUND(I220*H220,2)</f>
        <v>0</v>
      </c>
      <c r="BL220" s="16" t="s">
        <v>355</v>
      </c>
      <c r="BM220" s="230" t="s">
        <v>2628</v>
      </c>
    </row>
    <row r="221" s="2" customFormat="1">
      <c r="A221" s="37"/>
      <c r="B221" s="38"/>
      <c r="C221" s="39"/>
      <c r="D221" s="254" t="s">
        <v>1355</v>
      </c>
      <c r="E221" s="39"/>
      <c r="F221" s="255" t="s">
        <v>2103</v>
      </c>
      <c r="G221" s="39"/>
      <c r="H221" s="39"/>
      <c r="I221" s="146"/>
      <c r="J221" s="39"/>
      <c r="K221" s="39"/>
      <c r="L221" s="43"/>
      <c r="M221" s="256"/>
      <c r="N221" s="257"/>
      <c r="O221" s="83"/>
      <c r="P221" s="83"/>
      <c r="Q221" s="83"/>
      <c r="R221" s="83"/>
      <c r="S221" s="83"/>
      <c r="T221" s="84"/>
      <c r="U221" s="37"/>
      <c r="V221" s="37"/>
      <c r="W221" s="37"/>
      <c r="X221" s="37"/>
      <c r="Y221" s="37"/>
      <c r="Z221" s="37"/>
      <c r="AA221" s="37"/>
      <c r="AB221" s="37"/>
      <c r="AC221" s="37"/>
      <c r="AD221" s="37"/>
      <c r="AE221" s="37"/>
      <c r="AT221" s="16" t="s">
        <v>1355</v>
      </c>
      <c r="AU221" s="16" t="s">
        <v>78</v>
      </c>
    </row>
    <row r="222" s="2" customFormat="1">
      <c r="A222" s="37"/>
      <c r="B222" s="38"/>
      <c r="C222" s="39"/>
      <c r="D222" s="254" t="s">
        <v>341</v>
      </c>
      <c r="E222" s="39"/>
      <c r="F222" s="255" t="s">
        <v>2616</v>
      </c>
      <c r="G222" s="39"/>
      <c r="H222" s="39"/>
      <c r="I222" s="146"/>
      <c r="J222" s="39"/>
      <c r="K222" s="39"/>
      <c r="L222" s="43"/>
      <c r="M222" s="256"/>
      <c r="N222" s="257"/>
      <c r="O222" s="83"/>
      <c r="P222" s="83"/>
      <c r="Q222" s="83"/>
      <c r="R222" s="83"/>
      <c r="S222" s="83"/>
      <c r="T222" s="84"/>
      <c r="U222" s="37"/>
      <c r="V222" s="37"/>
      <c r="W222" s="37"/>
      <c r="X222" s="37"/>
      <c r="Y222" s="37"/>
      <c r="Z222" s="37"/>
      <c r="AA222" s="37"/>
      <c r="AB222" s="37"/>
      <c r="AC222" s="37"/>
      <c r="AD222" s="37"/>
      <c r="AE222" s="37"/>
      <c r="AT222" s="16" t="s">
        <v>341</v>
      </c>
      <c r="AU222" s="16" t="s">
        <v>78</v>
      </c>
    </row>
    <row r="223" s="13" customFormat="1">
      <c r="A223" s="13"/>
      <c r="B223" s="264"/>
      <c r="C223" s="265"/>
      <c r="D223" s="254" t="s">
        <v>1417</v>
      </c>
      <c r="E223" s="266" t="s">
        <v>19</v>
      </c>
      <c r="F223" s="267" t="s">
        <v>2629</v>
      </c>
      <c r="G223" s="265"/>
      <c r="H223" s="268">
        <v>184.74799999999999</v>
      </c>
      <c r="I223" s="269"/>
      <c r="J223" s="265"/>
      <c r="K223" s="265"/>
      <c r="L223" s="270"/>
      <c r="M223" s="271"/>
      <c r="N223" s="272"/>
      <c r="O223" s="272"/>
      <c r="P223" s="272"/>
      <c r="Q223" s="272"/>
      <c r="R223" s="272"/>
      <c r="S223" s="272"/>
      <c r="T223" s="273"/>
      <c r="U223" s="13"/>
      <c r="V223" s="13"/>
      <c r="W223" s="13"/>
      <c r="X223" s="13"/>
      <c r="Y223" s="13"/>
      <c r="Z223" s="13"/>
      <c r="AA223" s="13"/>
      <c r="AB223" s="13"/>
      <c r="AC223" s="13"/>
      <c r="AD223" s="13"/>
      <c r="AE223" s="13"/>
      <c r="AT223" s="274" t="s">
        <v>1417</v>
      </c>
      <c r="AU223" s="274" t="s">
        <v>78</v>
      </c>
      <c r="AV223" s="13" t="s">
        <v>80</v>
      </c>
      <c r="AW223" s="13" t="s">
        <v>33</v>
      </c>
      <c r="AX223" s="13" t="s">
        <v>78</v>
      </c>
      <c r="AY223" s="274" t="s">
        <v>202</v>
      </c>
    </row>
    <row r="224" s="2" customFormat="1" ht="44.25" customHeight="1">
      <c r="A224" s="37"/>
      <c r="B224" s="38"/>
      <c r="C224" s="232" t="s">
        <v>480</v>
      </c>
      <c r="D224" s="232" t="s">
        <v>259</v>
      </c>
      <c r="E224" s="233" t="s">
        <v>2115</v>
      </c>
      <c r="F224" s="234" t="s">
        <v>2116</v>
      </c>
      <c r="G224" s="235" t="s">
        <v>333</v>
      </c>
      <c r="H224" s="236">
        <v>0.20200000000000001</v>
      </c>
      <c r="I224" s="237"/>
      <c r="J224" s="238">
        <f>ROUND(I224*H224,2)</f>
        <v>0</v>
      </c>
      <c r="K224" s="234" t="s">
        <v>207</v>
      </c>
      <c r="L224" s="43"/>
      <c r="M224" s="239" t="s">
        <v>19</v>
      </c>
      <c r="N224" s="240" t="s">
        <v>42</v>
      </c>
      <c r="O224" s="83"/>
      <c r="P224" s="228">
        <f>O224*H224</f>
        <v>0</v>
      </c>
      <c r="Q224" s="228">
        <v>0</v>
      </c>
      <c r="R224" s="228">
        <f>Q224*H224</f>
        <v>0</v>
      </c>
      <c r="S224" s="228">
        <v>0</v>
      </c>
      <c r="T224" s="229">
        <f>S224*H224</f>
        <v>0</v>
      </c>
      <c r="U224" s="37"/>
      <c r="V224" s="37"/>
      <c r="W224" s="37"/>
      <c r="X224" s="37"/>
      <c r="Y224" s="37"/>
      <c r="Z224" s="37"/>
      <c r="AA224" s="37"/>
      <c r="AB224" s="37"/>
      <c r="AC224" s="37"/>
      <c r="AD224" s="37"/>
      <c r="AE224" s="37"/>
      <c r="AR224" s="230" t="s">
        <v>355</v>
      </c>
      <c r="AT224" s="230" t="s">
        <v>259</v>
      </c>
      <c r="AU224" s="230" t="s">
        <v>78</v>
      </c>
      <c r="AY224" s="16" t="s">
        <v>202</v>
      </c>
      <c r="BE224" s="231">
        <f>IF(N224="základní",J224,0)</f>
        <v>0</v>
      </c>
      <c r="BF224" s="231">
        <f>IF(N224="snížená",J224,0)</f>
        <v>0</v>
      </c>
      <c r="BG224" s="231">
        <f>IF(N224="zákl. přenesená",J224,0)</f>
        <v>0</v>
      </c>
      <c r="BH224" s="231">
        <f>IF(N224="sníž. přenesená",J224,0)</f>
        <v>0</v>
      </c>
      <c r="BI224" s="231">
        <f>IF(N224="nulová",J224,0)</f>
        <v>0</v>
      </c>
      <c r="BJ224" s="16" t="s">
        <v>78</v>
      </c>
      <c r="BK224" s="231">
        <f>ROUND(I224*H224,2)</f>
        <v>0</v>
      </c>
      <c r="BL224" s="16" t="s">
        <v>355</v>
      </c>
      <c r="BM224" s="230" t="s">
        <v>2630</v>
      </c>
    </row>
    <row r="225" s="2" customFormat="1">
      <c r="A225" s="37"/>
      <c r="B225" s="38"/>
      <c r="C225" s="39"/>
      <c r="D225" s="254" t="s">
        <v>1355</v>
      </c>
      <c r="E225" s="39"/>
      <c r="F225" s="255" t="s">
        <v>2103</v>
      </c>
      <c r="G225" s="39"/>
      <c r="H225" s="39"/>
      <c r="I225" s="146"/>
      <c r="J225" s="39"/>
      <c r="K225" s="39"/>
      <c r="L225" s="43"/>
      <c r="M225" s="256"/>
      <c r="N225" s="257"/>
      <c r="O225" s="83"/>
      <c r="P225" s="83"/>
      <c r="Q225" s="83"/>
      <c r="R225" s="83"/>
      <c r="S225" s="83"/>
      <c r="T225" s="84"/>
      <c r="U225" s="37"/>
      <c r="V225" s="37"/>
      <c r="W225" s="37"/>
      <c r="X225" s="37"/>
      <c r="Y225" s="37"/>
      <c r="Z225" s="37"/>
      <c r="AA225" s="37"/>
      <c r="AB225" s="37"/>
      <c r="AC225" s="37"/>
      <c r="AD225" s="37"/>
      <c r="AE225" s="37"/>
      <c r="AT225" s="16" t="s">
        <v>1355</v>
      </c>
      <c r="AU225" s="16" t="s">
        <v>78</v>
      </c>
    </row>
    <row r="226" s="2" customFormat="1">
      <c r="A226" s="37"/>
      <c r="B226" s="38"/>
      <c r="C226" s="39"/>
      <c r="D226" s="254" t="s">
        <v>341</v>
      </c>
      <c r="E226" s="39"/>
      <c r="F226" s="255" t="s">
        <v>2626</v>
      </c>
      <c r="G226" s="39"/>
      <c r="H226" s="39"/>
      <c r="I226" s="146"/>
      <c r="J226" s="39"/>
      <c r="K226" s="39"/>
      <c r="L226" s="43"/>
      <c r="M226" s="256"/>
      <c r="N226" s="257"/>
      <c r="O226" s="83"/>
      <c r="P226" s="83"/>
      <c r="Q226" s="83"/>
      <c r="R226" s="83"/>
      <c r="S226" s="83"/>
      <c r="T226" s="84"/>
      <c r="U226" s="37"/>
      <c r="V226" s="37"/>
      <c r="W226" s="37"/>
      <c r="X226" s="37"/>
      <c r="Y226" s="37"/>
      <c r="Z226" s="37"/>
      <c r="AA226" s="37"/>
      <c r="AB226" s="37"/>
      <c r="AC226" s="37"/>
      <c r="AD226" s="37"/>
      <c r="AE226" s="37"/>
      <c r="AT226" s="16" t="s">
        <v>341</v>
      </c>
      <c r="AU226" s="16" t="s">
        <v>78</v>
      </c>
    </row>
    <row r="227" s="13" customFormat="1">
      <c r="A227" s="13"/>
      <c r="B227" s="264"/>
      <c r="C227" s="265"/>
      <c r="D227" s="254" t="s">
        <v>1417</v>
      </c>
      <c r="E227" s="266" t="s">
        <v>19</v>
      </c>
      <c r="F227" s="267" t="s">
        <v>2631</v>
      </c>
      <c r="G227" s="265"/>
      <c r="H227" s="268">
        <v>0.20200000000000001</v>
      </c>
      <c r="I227" s="269"/>
      <c r="J227" s="265"/>
      <c r="K227" s="265"/>
      <c r="L227" s="270"/>
      <c r="M227" s="276"/>
      <c r="N227" s="277"/>
      <c r="O227" s="277"/>
      <c r="P227" s="277"/>
      <c r="Q227" s="277"/>
      <c r="R227" s="277"/>
      <c r="S227" s="277"/>
      <c r="T227" s="278"/>
      <c r="U227" s="13"/>
      <c r="V227" s="13"/>
      <c r="W227" s="13"/>
      <c r="X227" s="13"/>
      <c r="Y227" s="13"/>
      <c r="Z227" s="13"/>
      <c r="AA227" s="13"/>
      <c r="AB227" s="13"/>
      <c r="AC227" s="13"/>
      <c r="AD227" s="13"/>
      <c r="AE227" s="13"/>
      <c r="AT227" s="274" t="s">
        <v>1417</v>
      </c>
      <c r="AU227" s="274" t="s">
        <v>78</v>
      </c>
      <c r="AV227" s="13" t="s">
        <v>80</v>
      </c>
      <c r="AW227" s="13" t="s">
        <v>33</v>
      </c>
      <c r="AX227" s="13" t="s">
        <v>78</v>
      </c>
      <c r="AY227" s="274" t="s">
        <v>202</v>
      </c>
    </row>
    <row r="228" s="2" customFormat="1" ht="6.96" customHeight="1">
      <c r="A228" s="37"/>
      <c r="B228" s="58"/>
      <c r="C228" s="59"/>
      <c r="D228" s="59"/>
      <c r="E228" s="59"/>
      <c r="F228" s="59"/>
      <c r="G228" s="59"/>
      <c r="H228" s="59"/>
      <c r="I228" s="175"/>
      <c r="J228" s="59"/>
      <c r="K228" s="59"/>
      <c r="L228" s="43"/>
      <c r="M228" s="37"/>
      <c r="O228" s="37"/>
      <c r="P228" s="37"/>
      <c r="Q228" s="37"/>
      <c r="R228" s="37"/>
      <c r="S228" s="37"/>
      <c r="T228" s="37"/>
      <c r="U228" s="37"/>
      <c r="V228" s="37"/>
      <c r="W228" s="37"/>
      <c r="X228" s="37"/>
      <c r="Y228" s="37"/>
      <c r="Z228" s="37"/>
      <c r="AA228" s="37"/>
      <c r="AB228" s="37"/>
      <c r="AC228" s="37"/>
      <c r="AD228" s="37"/>
      <c r="AE228" s="37"/>
    </row>
  </sheetData>
  <sheetProtection sheet="1" autoFilter="0" formatColumns="0" formatRows="0" objects="1" scenarios="1" spinCount="100000" saltValue="xD8R4hG0+cwJU7283qfBAlObueNB9hKaUf/2c60mnIQVwzX/8U3T1wri29wY7uSggk0rNNgnXdbz6sw9bAdwfA==" hashValue="/RgFC2DgCbmqeE6ePIAMqJ82W1cQC1IuXo71MqsmqljXQrD61gjbmCfJLnJz+YBPuTXeNkSqKh0KpeXHInFO7A==" algorithmName="SHA-512" password="CC35"/>
  <autoFilter ref="C93:K22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161</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2522</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2632</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ROUND(J91,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ROUND((SUM(BE91:BE95)),  2)</f>
        <v>0</v>
      </c>
      <c r="G37" s="37"/>
      <c r="H37" s="37"/>
      <c r="I37" s="164">
        <v>0.20999999999999999</v>
      </c>
      <c r="J37" s="163">
        <f>ROUND(((SUM(BE91:BE95))*I37),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ROUND((SUM(BF91:BF95)),  2)</f>
        <v>0</v>
      </c>
      <c r="G38" s="37"/>
      <c r="H38" s="37"/>
      <c r="I38" s="164">
        <v>0.14999999999999999</v>
      </c>
      <c r="J38" s="163">
        <f>ROUND(((SUM(BF91:BF95))*I38),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ROUND((SUM(BG91:BG95)),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ROUND((SUM(BH91:BH95)),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ROUND((SUM(BI91:BI95)),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2522</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6.2 - Materiál zadavatele -  NEOCEŇOVAT !</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J91</f>
        <v>0</v>
      </c>
      <c r="K67" s="39"/>
      <c r="L67" s="147"/>
      <c r="S67" s="37"/>
      <c r="T67" s="37"/>
      <c r="U67" s="37"/>
      <c r="V67" s="37"/>
      <c r="W67" s="37"/>
      <c r="X67" s="37"/>
      <c r="Y67" s="37"/>
      <c r="Z67" s="37"/>
      <c r="AA67" s="37"/>
      <c r="AB67" s="37"/>
      <c r="AC67" s="37"/>
      <c r="AD67" s="37"/>
      <c r="AE67" s="37"/>
      <c r="AU67" s="16" t="s">
        <v>186</v>
      </c>
    </row>
    <row r="68" s="2" customFormat="1" ht="21.84" customHeight="1">
      <c r="A68" s="37"/>
      <c r="B68" s="38"/>
      <c r="C68" s="39"/>
      <c r="D68" s="39"/>
      <c r="E68" s="39"/>
      <c r="F68" s="39"/>
      <c r="G68" s="39"/>
      <c r="H68" s="39"/>
      <c r="I68" s="146"/>
      <c r="J68" s="39"/>
      <c r="K68" s="39"/>
      <c r="L68" s="147"/>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175"/>
      <c r="J69" s="59"/>
      <c r="K69" s="59"/>
      <c r="L69" s="147"/>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178"/>
      <c r="J73" s="61"/>
      <c r="K73" s="61"/>
      <c r="L73" s="147"/>
      <c r="S73" s="37"/>
      <c r="T73" s="37"/>
      <c r="U73" s="37"/>
      <c r="V73" s="37"/>
      <c r="W73" s="37"/>
      <c r="X73" s="37"/>
      <c r="Y73" s="37"/>
      <c r="Z73" s="37"/>
      <c r="AA73" s="37"/>
      <c r="AB73" s="37"/>
      <c r="AC73" s="37"/>
      <c r="AD73" s="37"/>
      <c r="AE73" s="37"/>
    </row>
    <row r="74" s="2" customFormat="1" ht="24.96" customHeight="1">
      <c r="A74" s="37"/>
      <c r="B74" s="38"/>
      <c r="C74" s="22" t="s">
        <v>188</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179" t="str">
        <f>E7</f>
        <v>ŽST Božejovice, oprava SZZ a osvětlení včetně zrušení postradatelného zařízení infrastruktury</v>
      </c>
      <c r="F77" s="31"/>
      <c r="G77" s="31"/>
      <c r="H77" s="31"/>
      <c r="I77" s="146"/>
      <c r="J77" s="39"/>
      <c r="K77" s="39"/>
      <c r="L77" s="147"/>
      <c r="S77" s="37"/>
      <c r="T77" s="37"/>
      <c r="U77" s="37"/>
      <c r="V77" s="37"/>
      <c r="W77" s="37"/>
      <c r="X77" s="37"/>
      <c r="Y77" s="37"/>
      <c r="Z77" s="37"/>
      <c r="AA77" s="37"/>
      <c r="AB77" s="37"/>
      <c r="AC77" s="37"/>
      <c r="AD77" s="37"/>
      <c r="AE77" s="37"/>
    </row>
    <row r="78" s="1" customFormat="1" ht="12" customHeight="1">
      <c r="B78" s="20"/>
      <c r="C78" s="31" t="s">
        <v>179</v>
      </c>
      <c r="D78" s="21"/>
      <c r="E78" s="21"/>
      <c r="F78" s="21"/>
      <c r="G78" s="21"/>
      <c r="H78" s="21"/>
      <c r="I78" s="138"/>
      <c r="J78" s="21"/>
      <c r="K78" s="21"/>
      <c r="L78" s="19"/>
    </row>
    <row r="79" s="1" customFormat="1" ht="16.5" customHeight="1">
      <c r="B79" s="20"/>
      <c r="C79" s="21"/>
      <c r="D79" s="21"/>
      <c r="E79" s="179" t="s">
        <v>1774</v>
      </c>
      <c r="F79" s="21"/>
      <c r="G79" s="21"/>
      <c r="H79" s="21"/>
      <c r="I79" s="138"/>
      <c r="J79" s="21"/>
      <c r="K79" s="21"/>
      <c r="L79" s="19"/>
    </row>
    <row r="80" s="1" customFormat="1" ht="12" customHeight="1">
      <c r="B80" s="20"/>
      <c r="C80" s="31" t="s">
        <v>181</v>
      </c>
      <c r="D80" s="21"/>
      <c r="E80" s="21"/>
      <c r="F80" s="21"/>
      <c r="G80" s="21"/>
      <c r="H80" s="21"/>
      <c r="I80" s="138"/>
      <c r="J80" s="21"/>
      <c r="K80" s="21"/>
      <c r="L80" s="19"/>
    </row>
    <row r="81" s="2" customFormat="1" ht="16.5" customHeight="1">
      <c r="A81" s="37"/>
      <c r="B81" s="38"/>
      <c r="C81" s="39"/>
      <c r="D81" s="39"/>
      <c r="E81" s="260" t="s">
        <v>2522</v>
      </c>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1381</v>
      </c>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6.5" customHeight="1">
      <c r="A83" s="37"/>
      <c r="B83" s="38"/>
      <c r="C83" s="39"/>
      <c r="D83" s="39"/>
      <c r="E83" s="68" t="str">
        <f>E13</f>
        <v xml:space="preserve">SO 6.2 - Materiál zadavatele -  NEOCEŇOVAT !</v>
      </c>
      <c r="F83" s="39"/>
      <c r="G83" s="39"/>
      <c r="H83" s="39"/>
      <c r="I83" s="146"/>
      <c r="J83" s="39"/>
      <c r="K83" s="39"/>
      <c r="L83" s="147"/>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F16</f>
        <v>žst. Božejovice</v>
      </c>
      <c r="G85" s="39"/>
      <c r="H85" s="39"/>
      <c r="I85" s="149" t="s">
        <v>23</v>
      </c>
      <c r="J85" s="71" t="str">
        <f>IF(J16="","",J16)</f>
        <v>11. 3. 2020</v>
      </c>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E19</f>
        <v xml:space="preserve">Správa železnic, s. o., OŘ Plzeň </v>
      </c>
      <c r="G87" s="39"/>
      <c r="H87" s="39"/>
      <c r="I87" s="149" t="s">
        <v>31</v>
      </c>
      <c r="J87" s="35" t="str">
        <f>E25</f>
        <v xml:space="preserve"> </v>
      </c>
      <c r="K87" s="39"/>
      <c r="L87" s="147"/>
      <c r="S87" s="37"/>
      <c r="T87" s="37"/>
      <c r="U87" s="37"/>
      <c r="V87" s="37"/>
      <c r="W87" s="37"/>
      <c r="X87" s="37"/>
      <c r="Y87" s="37"/>
      <c r="Z87" s="37"/>
      <c r="AA87" s="37"/>
      <c r="AB87" s="37"/>
      <c r="AC87" s="37"/>
      <c r="AD87" s="37"/>
      <c r="AE87" s="37"/>
    </row>
    <row r="88" s="2" customFormat="1" ht="15.15" customHeight="1">
      <c r="A88" s="37"/>
      <c r="B88" s="38"/>
      <c r="C88" s="31" t="s">
        <v>29</v>
      </c>
      <c r="D88" s="39"/>
      <c r="E88" s="39"/>
      <c r="F88" s="26" t="str">
        <f>IF(E22="","",E22)</f>
        <v>Vyplň údaj</v>
      </c>
      <c r="G88" s="39"/>
      <c r="H88" s="39"/>
      <c r="I88" s="149" t="s">
        <v>34</v>
      </c>
      <c r="J88" s="35" t="str">
        <f>E28</f>
        <v>Libor Brabenec</v>
      </c>
      <c r="K88" s="39"/>
      <c r="L88" s="147"/>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10" customFormat="1" ht="29.28" customHeight="1">
      <c r="A90" s="192"/>
      <c r="B90" s="193"/>
      <c r="C90" s="194" t="s">
        <v>189</v>
      </c>
      <c r="D90" s="195" t="s">
        <v>56</v>
      </c>
      <c r="E90" s="195" t="s">
        <v>52</v>
      </c>
      <c r="F90" s="195" t="s">
        <v>53</v>
      </c>
      <c r="G90" s="195" t="s">
        <v>190</v>
      </c>
      <c r="H90" s="195" t="s">
        <v>191</v>
      </c>
      <c r="I90" s="196" t="s">
        <v>192</v>
      </c>
      <c r="J90" s="195" t="s">
        <v>185</v>
      </c>
      <c r="K90" s="197" t="s">
        <v>193</v>
      </c>
      <c r="L90" s="198"/>
      <c r="M90" s="91" t="s">
        <v>19</v>
      </c>
      <c r="N90" s="92" t="s">
        <v>41</v>
      </c>
      <c r="O90" s="92" t="s">
        <v>194</v>
      </c>
      <c r="P90" s="92" t="s">
        <v>195</v>
      </c>
      <c r="Q90" s="92" t="s">
        <v>196</v>
      </c>
      <c r="R90" s="92" t="s">
        <v>197</v>
      </c>
      <c r="S90" s="92" t="s">
        <v>198</v>
      </c>
      <c r="T90" s="93" t="s">
        <v>199</v>
      </c>
      <c r="U90" s="192"/>
      <c r="V90" s="192"/>
      <c r="W90" s="192"/>
      <c r="X90" s="192"/>
      <c r="Y90" s="192"/>
      <c r="Z90" s="192"/>
      <c r="AA90" s="192"/>
      <c r="AB90" s="192"/>
      <c r="AC90" s="192"/>
      <c r="AD90" s="192"/>
      <c r="AE90" s="192"/>
    </row>
    <row r="91" s="2" customFormat="1" ht="22.8" customHeight="1">
      <c r="A91" s="37"/>
      <c r="B91" s="38"/>
      <c r="C91" s="98" t="s">
        <v>200</v>
      </c>
      <c r="D91" s="39"/>
      <c r="E91" s="39"/>
      <c r="F91" s="39"/>
      <c r="G91" s="39"/>
      <c r="H91" s="39"/>
      <c r="I91" s="146"/>
      <c r="J91" s="199">
        <f>BK91</f>
        <v>0</v>
      </c>
      <c r="K91" s="39"/>
      <c r="L91" s="43"/>
      <c r="M91" s="94"/>
      <c r="N91" s="200"/>
      <c r="O91" s="95"/>
      <c r="P91" s="201">
        <f>SUM(P92:P95)</f>
        <v>0</v>
      </c>
      <c r="Q91" s="95"/>
      <c r="R91" s="201">
        <f>SUM(R92:R95)</f>
        <v>0</v>
      </c>
      <c r="S91" s="95"/>
      <c r="T91" s="202">
        <f>SUM(T92:T95)</f>
        <v>0</v>
      </c>
      <c r="U91" s="37"/>
      <c r="V91" s="37"/>
      <c r="W91" s="37"/>
      <c r="X91" s="37"/>
      <c r="Y91" s="37"/>
      <c r="Z91" s="37"/>
      <c r="AA91" s="37"/>
      <c r="AB91" s="37"/>
      <c r="AC91" s="37"/>
      <c r="AD91" s="37"/>
      <c r="AE91" s="37"/>
      <c r="AT91" s="16" t="s">
        <v>70</v>
      </c>
      <c r="AU91" s="16" t="s">
        <v>186</v>
      </c>
      <c r="BK91" s="203">
        <f>SUM(BK92:BK95)</f>
        <v>0</v>
      </c>
    </row>
    <row r="92" s="2" customFormat="1" ht="21.75" customHeight="1">
      <c r="A92" s="37"/>
      <c r="B92" s="38"/>
      <c r="C92" s="218" t="s">
        <v>78</v>
      </c>
      <c r="D92" s="218" t="s">
        <v>203</v>
      </c>
      <c r="E92" s="219" t="s">
        <v>2515</v>
      </c>
      <c r="F92" s="220" t="s">
        <v>2516</v>
      </c>
      <c r="G92" s="221" t="s">
        <v>206</v>
      </c>
      <c r="H92" s="222">
        <v>100</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71</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2633</v>
      </c>
    </row>
    <row r="93" s="2" customFormat="1">
      <c r="A93" s="37"/>
      <c r="B93" s="38"/>
      <c r="C93" s="39"/>
      <c r="D93" s="254" t="s">
        <v>341</v>
      </c>
      <c r="E93" s="39"/>
      <c r="F93" s="255" t="s">
        <v>2634</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71</v>
      </c>
    </row>
    <row r="94" s="2" customFormat="1" ht="21.75" customHeight="1">
      <c r="A94" s="37"/>
      <c r="B94" s="38"/>
      <c r="C94" s="218" t="s">
        <v>93</v>
      </c>
      <c r="D94" s="218" t="s">
        <v>203</v>
      </c>
      <c r="E94" s="219" t="s">
        <v>2120</v>
      </c>
      <c r="F94" s="220" t="s">
        <v>2121</v>
      </c>
      <c r="G94" s="221" t="s">
        <v>266</v>
      </c>
      <c r="H94" s="222">
        <v>65</v>
      </c>
      <c r="I94" s="223"/>
      <c r="J94" s="224">
        <f>ROUND(I94*H94,2)</f>
        <v>0</v>
      </c>
      <c r="K94" s="220" t="s">
        <v>207</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208</v>
      </c>
      <c r="AT94" s="230" t="s">
        <v>203</v>
      </c>
      <c r="AU94" s="230" t="s">
        <v>71</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2635</v>
      </c>
    </row>
    <row r="95" s="2" customFormat="1">
      <c r="A95" s="37"/>
      <c r="B95" s="38"/>
      <c r="C95" s="39"/>
      <c r="D95" s="254" t="s">
        <v>341</v>
      </c>
      <c r="E95" s="39"/>
      <c r="F95" s="255" t="s">
        <v>2636</v>
      </c>
      <c r="G95" s="39"/>
      <c r="H95" s="39"/>
      <c r="I95" s="146"/>
      <c r="J95" s="39"/>
      <c r="K95" s="39"/>
      <c r="L95" s="43"/>
      <c r="M95" s="261"/>
      <c r="N95" s="262"/>
      <c r="O95" s="243"/>
      <c r="P95" s="243"/>
      <c r="Q95" s="243"/>
      <c r="R95" s="243"/>
      <c r="S95" s="243"/>
      <c r="T95" s="263"/>
      <c r="U95" s="37"/>
      <c r="V95" s="37"/>
      <c r="W95" s="37"/>
      <c r="X95" s="37"/>
      <c r="Y95" s="37"/>
      <c r="Z95" s="37"/>
      <c r="AA95" s="37"/>
      <c r="AB95" s="37"/>
      <c r="AC95" s="37"/>
      <c r="AD95" s="37"/>
      <c r="AE95" s="37"/>
      <c r="AT95" s="16" t="s">
        <v>341</v>
      </c>
      <c r="AU95" s="16" t="s">
        <v>71</v>
      </c>
    </row>
    <row r="96" s="2" customFormat="1" ht="6.96" customHeight="1">
      <c r="A96" s="37"/>
      <c r="B96" s="58"/>
      <c r="C96" s="59"/>
      <c r="D96" s="59"/>
      <c r="E96" s="59"/>
      <c r="F96" s="59"/>
      <c r="G96" s="59"/>
      <c r="H96" s="59"/>
      <c r="I96" s="175"/>
      <c r="J96" s="59"/>
      <c r="K96" s="59"/>
      <c r="L96" s="43"/>
      <c r="M96" s="37"/>
      <c r="O96" s="37"/>
      <c r="P96" s="37"/>
      <c r="Q96" s="37"/>
      <c r="R96" s="37"/>
      <c r="S96" s="37"/>
      <c r="T96" s="37"/>
      <c r="U96" s="37"/>
      <c r="V96" s="37"/>
      <c r="W96" s="37"/>
      <c r="X96" s="37"/>
      <c r="Y96" s="37"/>
      <c r="Z96" s="37"/>
      <c r="AA96" s="37"/>
      <c r="AB96" s="37"/>
      <c r="AC96" s="37"/>
      <c r="AD96" s="37"/>
      <c r="AE96" s="37"/>
    </row>
  </sheetData>
  <sheetProtection sheet="1" autoFilter="0" formatColumns="0" formatRows="0" objects="1" scenarios="1" spinCount="100000" saltValue="KQV80TubPbHhZQaH80bxU+45Y1aE0dk8SE3WbFiUWzzPmXFYgjD6yeiE0VdPCXDIrW5qJryoGfnONQgUlNLcPQ==" hashValue="Kr4fRUaafbrWM4/JNZJSkxT6BWtEG1pu2Ih3gjw9o1pz3Lg6xUkwN+UUp/gq5aJ6Z0GTPYZajBdUKmwqzpxWUw==" algorithmName="SHA-512" password="CC35"/>
  <autoFilter ref="C90:K95"/>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166</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2637</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2638</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ROUND(J94,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ROUND((SUM(BE94:BE180)),  2)</f>
        <v>0</v>
      </c>
      <c r="G37" s="37"/>
      <c r="H37" s="37"/>
      <c r="I37" s="164">
        <v>0.20999999999999999</v>
      </c>
      <c r="J37" s="163">
        <f>ROUND(((SUM(BE94:BE180))*I37),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ROUND((SUM(BF94:BF180)),  2)</f>
        <v>0</v>
      </c>
      <c r="G38" s="37"/>
      <c r="H38" s="37"/>
      <c r="I38" s="164">
        <v>0.14999999999999999</v>
      </c>
      <c r="J38" s="163">
        <f>ROUND(((SUM(BF94:BF180))*I38),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ROUND((SUM(BG94:BG180)),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ROUND((SUM(BH94:BH180)),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ROUND((SUM(BI94:BI180)),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2637</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SO 7.1 - Železniční svršek</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J94</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1587</v>
      </c>
      <c r="E68" s="188"/>
      <c r="F68" s="188"/>
      <c r="G68" s="188"/>
      <c r="H68" s="188"/>
      <c r="I68" s="189"/>
      <c r="J68" s="190">
        <f>J110</f>
        <v>0</v>
      </c>
      <c r="K68" s="186"/>
      <c r="L68" s="191"/>
      <c r="S68" s="9"/>
      <c r="T68" s="9"/>
      <c r="U68" s="9"/>
      <c r="V68" s="9"/>
      <c r="W68" s="9"/>
      <c r="X68" s="9"/>
      <c r="Y68" s="9"/>
      <c r="Z68" s="9"/>
      <c r="AA68" s="9"/>
      <c r="AB68" s="9"/>
      <c r="AC68" s="9"/>
      <c r="AD68" s="9"/>
      <c r="AE68" s="9"/>
    </row>
    <row r="69" s="12" customFormat="1" ht="19.92" customHeight="1">
      <c r="A69" s="12"/>
      <c r="B69" s="246"/>
      <c r="C69" s="124"/>
      <c r="D69" s="247" t="s">
        <v>1783</v>
      </c>
      <c r="E69" s="248"/>
      <c r="F69" s="248"/>
      <c r="G69" s="248"/>
      <c r="H69" s="248"/>
      <c r="I69" s="249"/>
      <c r="J69" s="250">
        <f>J111</f>
        <v>0</v>
      </c>
      <c r="K69" s="124"/>
      <c r="L69" s="251"/>
      <c r="S69" s="12"/>
      <c r="T69" s="12"/>
      <c r="U69" s="12"/>
      <c r="V69" s="12"/>
      <c r="W69" s="12"/>
      <c r="X69" s="12"/>
      <c r="Y69" s="12"/>
      <c r="Z69" s="12"/>
      <c r="AA69" s="12"/>
      <c r="AB69" s="12"/>
      <c r="AC69" s="12"/>
      <c r="AD69" s="12"/>
      <c r="AE69" s="12"/>
    </row>
    <row r="70" s="9" customFormat="1" ht="24.96" customHeight="1">
      <c r="A70" s="9"/>
      <c r="B70" s="185"/>
      <c r="C70" s="186"/>
      <c r="D70" s="187" t="s">
        <v>1784</v>
      </c>
      <c r="E70" s="188"/>
      <c r="F70" s="188"/>
      <c r="G70" s="188"/>
      <c r="H70" s="188"/>
      <c r="I70" s="189"/>
      <c r="J70" s="190">
        <f>J148</f>
        <v>0</v>
      </c>
      <c r="K70" s="186"/>
      <c r="L70" s="191"/>
      <c r="S70" s="9"/>
      <c r="T70" s="9"/>
      <c r="U70" s="9"/>
      <c r="V70" s="9"/>
      <c r="W70" s="9"/>
      <c r="X70" s="9"/>
      <c r="Y70" s="9"/>
      <c r="Z70" s="9"/>
      <c r="AA70" s="9"/>
      <c r="AB70" s="9"/>
      <c r="AC70" s="9"/>
      <c r="AD70" s="9"/>
      <c r="AE70" s="9"/>
    </row>
    <row r="71" s="2" customFormat="1" ht="21.84" customHeight="1">
      <c r="A71" s="37"/>
      <c r="B71" s="38"/>
      <c r="C71" s="39"/>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5"/>
      <c r="J72" s="59"/>
      <c r="K72" s="59"/>
      <c r="L72" s="147"/>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8"/>
      <c r="J76" s="61"/>
      <c r="K76" s="61"/>
      <c r="L76" s="147"/>
      <c r="S76" s="37"/>
      <c r="T76" s="37"/>
      <c r="U76" s="37"/>
      <c r="V76" s="37"/>
      <c r="W76" s="37"/>
      <c r="X76" s="37"/>
      <c r="Y76" s="37"/>
      <c r="Z76" s="37"/>
      <c r="AA76" s="37"/>
      <c r="AB76" s="37"/>
      <c r="AC76" s="37"/>
      <c r="AD76" s="37"/>
      <c r="AE76" s="37"/>
    </row>
    <row r="77" s="2" customFormat="1" ht="24.96" customHeight="1">
      <c r="A77" s="37"/>
      <c r="B77" s="38"/>
      <c r="C77" s="22" t="s">
        <v>188</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179" t="str">
        <f>E7</f>
        <v>ŽST Božejovice, oprava SZZ a osvětlení včetně zrušení postradatelného zařízení infrastruktury</v>
      </c>
      <c r="F80" s="31"/>
      <c r="G80" s="31"/>
      <c r="H80" s="31"/>
      <c r="I80" s="146"/>
      <c r="J80" s="39"/>
      <c r="K80" s="39"/>
      <c r="L80" s="147"/>
      <c r="S80" s="37"/>
      <c r="T80" s="37"/>
      <c r="U80" s="37"/>
      <c r="V80" s="37"/>
      <c r="W80" s="37"/>
      <c r="X80" s="37"/>
      <c r="Y80" s="37"/>
      <c r="Z80" s="37"/>
      <c r="AA80" s="37"/>
      <c r="AB80" s="37"/>
      <c r="AC80" s="37"/>
      <c r="AD80" s="37"/>
      <c r="AE80" s="37"/>
    </row>
    <row r="81" s="1" customFormat="1" ht="12" customHeight="1">
      <c r="B81" s="20"/>
      <c r="C81" s="31" t="s">
        <v>179</v>
      </c>
      <c r="D81" s="21"/>
      <c r="E81" s="21"/>
      <c r="F81" s="21"/>
      <c r="G81" s="21"/>
      <c r="H81" s="21"/>
      <c r="I81" s="138"/>
      <c r="J81" s="21"/>
      <c r="K81" s="21"/>
      <c r="L81" s="19"/>
    </row>
    <row r="82" s="1" customFormat="1" ht="16.5" customHeight="1">
      <c r="B82" s="20"/>
      <c r="C82" s="21"/>
      <c r="D82" s="21"/>
      <c r="E82" s="179" t="s">
        <v>1774</v>
      </c>
      <c r="F82" s="21"/>
      <c r="G82" s="21"/>
      <c r="H82" s="21"/>
      <c r="I82" s="138"/>
      <c r="J82" s="21"/>
      <c r="K82" s="21"/>
      <c r="L82" s="19"/>
    </row>
    <row r="83" s="1" customFormat="1" ht="12" customHeight="1">
      <c r="B83" s="20"/>
      <c r="C83" s="31" t="s">
        <v>181</v>
      </c>
      <c r="D83" s="21"/>
      <c r="E83" s="21"/>
      <c r="F83" s="21"/>
      <c r="G83" s="21"/>
      <c r="H83" s="21"/>
      <c r="I83" s="138"/>
      <c r="J83" s="21"/>
      <c r="K83" s="21"/>
      <c r="L83" s="19"/>
    </row>
    <row r="84" s="2" customFormat="1" ht="16.5" customHeight="1">
      <c r="A84" s="37"/>
      <c r="B84" s="38"/>
      <c r="C84" s="39"/>
      <c r="D84" s="39"/>
      <c r="E84" s="260" t="s">
        <v>2637</v>
      </c>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1381</v>
      </c>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6.5" customHeight="1">
      <c r="A86" s="37"/>
      <c r="B86" s="38"/>
      <c r="C86" s="39"/>
      <c r="D86" s="39"/>
      <c r="E86" s="68" t="str">
        <f>E13</f>
        <v>SO 7.1 - Železniční svršek</v>
      </c>
      <c r="F86" s="39"/>
      <c r="G86" s="39"/>
      <c r="H86" s="39"/>
      <c r="I86" s="146"/>
      <c r="J86" s="39"/>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2" customHeight="1">
      <c r="A88" s="37"/>
      <c r="B88" s="38"/>
      <c r="C88" s="31" t="s">
        <v>21</v>
      </c>
      <c r="D88" s="39"/>
      <c r="E88" s="39"/>
      <c r="F88" s="26" t="str">
        <f>F16</f>
        <v>žst. Božejovice</v>
      </c>
      <c r="G88" s="39"/>
      <c r="H88" s="39"/>
      <c r="I88" s="149" t="s">
        <v>23</v>
      </c>
      <c r="J88" s="71" t="str">
        <f>IF(J16="","",J16)</f>
        <v>11. 3. 2020</v>
      </c>
      <c r="K88" s="39"/>
      <c r="L88" s="147"/>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2" customFormat="1" ht="15.15" customHeight="1">
      <c r="A90" s="37"/>
      <c r="B90" s="38"/>
      <c r="C90" s="31" t="s">
        <v>25</v>
      </c>
      <c r="D90" s="39"/>
      <c r="E90" s="39"/>
      <c r="F90" s="26" t="str">
        <f>E19</f>
        <v xml:space="preserve">Správa železnic, s. o., OŘ Plzeň </v>
      </c>
      <c r="G90" s="39"/>
      <c r="H90" s="39"/>
      <c r="I90" s="149" t="s">
        <v>31</v>
      </c>
      <c r="J90" s="35" t="str">
        <f>E25</f>
        <v xml:space="preserve"> </v>
      </c>
      <c r="K90" s="39"/>
      <c r="L90" s="147"/>
      <c r="S90" s="37"/>
      <c r="T90" s="37"/>
      <c r="U90" s="37"/>
      <c r="V90" s="37"/>
      <c r="W90" s="37"/>
      <c r="X90" s="37"/>
      <c r="Y90" s="37"/>
      <c r="Z90" s="37"/>
      <c r="AA90" s="37"/>
      <c r="AB90" s="37"/>
      <c r="AC90" s="37"/>
      <c r="AD90" s="37"/>
      <c r="AE90" s="37"/>
    </row>
    <row r="91" s="2" customFormat="1" ht="15.15" customHeight="1">
      <c r="A91" s="37"/>
      <c r="B91" s="38"/>
      <c r="C91" s="31" t="s">
        <v>29</v>
      </c>
      <c r="D91" s="39"/>
      <c r="E91" s="39"/>
      <c r="F91" s="26" t="str">
        <f>IF(E22="","",E22)</f>
        <v>Vyplň údaj</v>
      </c>
      <c r="G91" s="39"/>
      <c r="H91" s="39"/>
      <c r="I91" s="149" t="s">
        <v>34</v>
      </c>
      <c r="J91" s="35" t="str">
        <f>E28</f>
        <v>Libor Brabenec</v>
      </c>
      <c r="K91" s="39"/>
      <c r="L91" s="147"/>
      <c r="S91" s="37"/>
      <c r="T91" s="37"/>
      <c r="U91" s="37"/>
      <c r="V91" s="37"/>
      <c r="W91" s="37"/>
      <c r="X91" s="37"/>
      <c r="Y91" s="37"/>
      <c r="Z91" s="37"/>
      <c r="AA91" s="37"/>
      <c r="AB91" s="37"/>
      <c r="AC91" s="37"/>
      <c r="AD91" s="37"/>
      <c r="AE91" s="37"/>
    </row>
    <row r="92" s="2" customFormat="1" ht="10.32" customHeight="1">
      <c r="A92" s="37"/>
      <c r="B92" s="38"/>
      <c r="C92" s="39"/>
      <c r="D92" s="39"/>
      <c r="E92" s="39"/>
      <c r="F92" s="39"/>
      <c r="G92" s="39"/>
      <c r="H92" s="39"/>
      <c r="I92" s="146"/>
      <c r="J92" s="39"/>
      <c r="K92" s="39"/>
      <c r="L92" s="147"/>
      <c r="S92" s="37"/>
      <c r="T92" s="37"/>
      <c r="U92" s="37"/>
      <c r="V92" s="37"/>
      <c r="W92" s="37"/>
      <c r="X92" s="37"/>
      <c r="Y92" s="37"/>
      <c r="Z92" s="37"/>
      <c r="AA92" s="37"/>
      <c r="AB92" s="37"/>
      <c r="AC92" s="37"/>
      <c r="AD92" s="37"/>
      <c r="AE92" s="37"/>
    </row>
    <row r="93" s="10" customFormat="1" ht="29.28" customHeight="1">
      <c r="A93" s="192"/>
      <c r="B93" s="193"/>
      <c r="C93" s="194" t="s">
        <v>189</v>
      </c>
      <c r="D93" s="195" t="s">
        <v>56</v>
      </c>
      <c r="E93" s="195" t="s">
        <v>52</v>
      </c>
      <c r="F93" s="195" t="s">
        <v>53</v>
      </c>
      <c r="G93" s="195" t="s">
        <v>190</v>
      </c>
      <c r="H93" s="195" t="s">
        <v>191</v>
      </c>
      <c r="I93" s="196" t="s">
        <v>192</v>
      </c>
      <c r="J93" s="195" t="s">
        <v>185</v>
      </c>
      <c r="K93" s="197" t="s">
        <v>193</v>
      </c>
      <c r="L93" s="198"/>
      <c r="M93" s="91" t="s">
        <v>19</v>
      </c>
      <c r="N93" s="92" t="s">
        <v>41</v>
      </c>
      <c r="O93" s="92" t="s">
        <v>194</v>
      </c>
      <c r="P93" s="92" t="s">
        <v>195</v>
      </c>
      <c r="Q93" s="92" t="s">
        <v>196</v>
      </c>
      <c r="R93" s="92" t="s">
        <v>197</v>
      </c>
      <c r="S93" s="92" t="s">
        <v>198</v>
      </c>
      <c r="T93" s="93" t="s">
        <v>199</v>
      </c>
      <c r="U93" s="192"/>
      <c r="V93" s="192"/>
      <c r="W93" s="192"/>
      <c r="X93" s="192"/>
      <c r="Y93" s="192"/>
      <c r="Z93" s="192"/>
      <c r="AA93" s="192"/>
      <c r="AB93" s="192"/>
      <c r="AC93" s="192"/>
      <c r="AD93" s="192"/>
      <c r="AE93" s="192"/>
    </row>
    <row r="94" s="2" customFormat="1" ht="22.8" customHeight="1">
      <c r="A94" s="37"/>
      <c r="B94" s="38"/>
      <c r="C94" s="98" t="s">
        <v>200</v>
      </c>
      <c r="D94" s="39"/>
      <c r="E94" s="39"/>
      <c r="F94" s="39"/>
      <c r="G94" s="39"/>
      <c r="H94" s="39"/>
      <c r="I94" s="146"/>
      <c r="J94" s="199">
        <f>BK94</f>
        <v>0</v>
      </c>
      <c r="K94" s="39"/>
      <c r="L94" s="43"/>
      <c r="M94" s="94"/>
      <c r="N94" s="200"/>
      <c r="O94" s="95"/>
      <c r="P94" s="201">
        <f>P95+SUM(P96:P110)+P148</f>
        <v>0</v>
      </c>
      <c r="Q94" s="95"/>
      <c r="R94" s="201">
        <f>R95+SUM(R96:R110)+R148</f>
        <v>59.003079999999997</v>
      </c>
      <c r="S94" s="95"/>
      <c r="T94" s="202">
        <f>T95+SUM(T96:T110)+T148</f>
        <v>0</v>
      </c>
      <c r="U94" s="37"/>
      <c r="V94" s="37"/>
      <c r="W94" s="37"/>
      <c r="X94" s="37"/>
      <c r="Y94" s="37"/>
      <c r="Z94" s="37"/>
      <c r="AA94" s="37"/>
      <c r="AB94" s="37"/>
      <c r="AC94" s="37"/>
      <c r="AD94" s="37"/>
      <c r="AE94" s="37"/>
      <c r="AT94" s="16" t="s">
        <v>70</v>
      </c>
      <c r="AU94" s="16" t="s">
        <v>186</v>
      </c>
      <c r="BK94" s="203">
        <f>BK95+SUM(BK96:BK110)+BK148</f>
        <v>0</v>
      </c>
    </row>
    <row r="95" s="2" customFormat="1" ht="21.75" customHeight="1">
      <c r="A95" s="37"/>
      <c r="B95" s="38"/>
      <c r="C95" s="218" t="s">
        <v>78</v>
      </c>
      <c r="D95" s="218" t="s">
        <v>203</v>
      </c>
      <c r="E95" s="219" t="s">
        <v>1785</v>
      </c>
      <c r="F95" s="220" t="s">
        <v>1786</v>
      </c>
      <c r="G95" s="221" t="s">
        <v>266</v>
      </c>
      <c r="H95" s="222">
        <v>4</v>
      </c>
      <c r="I95" s="223"/>
      <c r="J95" s="224">
        <f>ROUND(I95*H95,2)</f>
        <v>0</v>
      </c>
      <c r="K95" s="220" t="s">
        <v>207</v>
      </c>
      <c r="L95" s="225"/>
      <c r="M95" s="226" t="s">
        <v>19</v>
      </c>
      <c r="N95" s="227" t="s">
        <v>42</v>
      </c>
      <c r="O95" s="83"/>
      <c r="P95" s="228">
        <f>O95*H95</f>
        <v>0</v>
      </c>
      <c r="Q95" s="228">
        <v>1.23475</v>
      </c>
      <c r="R95" s="228">
        <f>Q95*H95</f>
        <v>4.9390000000000001</v>
      </c>
      <c r="S95" s="228">
        <v>0</v>
      </c>
      <c r="T95" s="229">
        <f>S95*H95</f>
        <v>0</v>
      </c>
      <c r="U95" s="37"/>
      <c r="V95" s="37"/>
      <c r="W95" s="37"/>
      <c r="X95" s="37"/>
      <c r="Y95" s="37"/>
      <c r="Z95" s="37"/>
      <c r="AA95" s="37"/>
      <c r="AB95" s="37"/>
      <c r="AC95" s="37"/>
      <c r="AD95" s="37"/>
      <c r="AE95" s="37"/>
      <c r="AR95" s="230" t="s">
        <v>208</v>
      </c>
      <c r="AT95" s="230" t="s">
        <v>203</v>
      </c>
      <c r="AU95" s="230" t="s">
        <v>71</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2639</v>
      </c>
    </row>
    <row r="96" s="2" customFormat="1">
      <c r="A96" s="37"/>
      <c r="B96" s="38"/>
      <c r="C96" s="39"/>
      <c r="D96" s="254" t="s">
        <v>341</v>
      </c>
      <c r="E96" s="39"/>
      <c r="F96" s="255" t="s">
        <v>2640</v>
      </c>
      <c r="G96" s="39"/>
      <c r="H96" s="39"/>
      <c r="I96" s="146"/>
      <c r="J96" s="39"/>
      <c r="K96" s="39"/>
      <c r="L96" s="43"/>
      <c r="M96" s="256"/>
      <c r="N96" s="257"/>
      <c r="O96" s="83"/>
      <c r="P96" s="83"/>
      <c r="Q96" s="83"/>
      <c r="R96" s="83"/>
      <c r="S96" s="83"/>
      <c r="T96" s="84"/>
      <c r="U96" s="37"/>
      <c r="V96" s="37"/>
      <c r="W96" s="37"/>
      <c r="X96" s="37"/>
      <c r="Y96" s="37"/>
      <c r="Z96" s="37"/>
      <c r="AA96" s="37"/>
      <c r="AB96" s="37"/>
      <c r="AC96" s="37"/>
      <c r="AD96" s="37"/>
      <c r="AE96" s="37"/>
      <c r="AT96" s="16" t="s">
        <v>341</v>
      </c>
      <c r="AU96" s="16" t="s">
        <v>71</v>
      </c>
    </row>
    <row r="97" s="2" customFormat="1" ht="21.75" customHeight="1">
      <c r="A97" s="37"/>
      <c r="B97" s="38"/>
      <c r="C97" s="218" t="s">
        <v>80</v>
      </c>
      <c r="D97" s="218" t="s">
        <v>203</v>
      </c>
      <c r="E97" s="219" t="s">
        <v>1885</v>
      </c>
      <c r="F97" s="220" t="s">
        <v>1886</v>
      </c>
      <c r="G97" s="221" t="s">
        <v>266</v>
      </c>
      <c r="H97" s="222">
        <v>72</v>
      </c>
      <c r="I97" s="223"/>
      <c r="J97" s="224">
        <f>ROUND(I97*H97,2)</f>
        <v>0</v>
      </c>
      <c r="K97" s="220" t="s">
        <v>207</v>
      </c>
      <c r="L97" s="225"/>
      <c r="M97" s="226" t="s">
        <v>19</v>
      </c>
      <c r="N97" s="227" t="s">
        <v>42</v>
      </c>
      <c r="O97" s="83"/>
      <c r="P97" s="228">
        <f>O97*H97</f>
        <v>0</v>
      </c>
      <c r="Q97" s="228">
        <v>0.00040999999999999999</v>
      </c>
      <c r="R97" s="228">
        <f>Q97*H97</f>
        <v>0.029519999999999998</v>
      </c>
      <c r="S97" s="228">
        <v>0</v>
      </c>
      <c r="T97" s="229">
        <f>S97*H97</f>
        <v>0</v>
      </c>
      <c r="U97" s="37"/>
      <c r="V97" s="37"/>
      <c r="W97" s="37"/>
      <c r="X97" s="37"/>
      <c r="Y97" s="37"/>
      <c r="Z97" s="37"/>
      <c r="AA97" s="37"/>
      <c r="AB97" s="37"/>
      <c r="AC97" s="37"/>
      <c r="AD97" s="37"/>
      <c r="AE97" s="37"/>
      <c r="AR97" s="230" t="s">
        <v>208</v>
      </c>
      <c r="AT97" s="230" t="s">
        <v>203</v>
      </c>
      <c r="AU97" s="230" t="s">
        <v>71</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2641</v>
      </c>
    </row>
    <row r="98" s="2" customFormat="1">
      <c r="A98" s="37"/>
      <c r="B98" s="38"/>
      <c r="C98" s="39"/>
      <c r="D98" s="254" t="s">
        <v>341</v>
      </c>
      <c r="E98" s="39"/>
      <c r="F98" s="255" t="s">
        <v>2642</v>
      </c>
      <c r="G98" s="39"/>
      <c r="H98" s="39"/>
      <c r="I98" s="146"/>
      <c r="J98" s="39"/>
      <c r="K98" s="39"/>
      <c r="L98" s="43"/>
      <c r="M98" s="256"/>
      <c r="N98" s="257"/>
      <c r="O98" s="83"/>
      <c r="P98" s="83"/>
      <c r="Q98" s="83"/>
      <c r="R98" s="83"/>
      <c r="S98" s="83"/>
      <c r="T98" s="84"/>
      <c r="U98" s="37"/>
      <c r="V98" s="37"/>
      <c r="W98" s="37"/>
      <c r="X98" s="37"/>
      <c r="Y98" s="37"/>
      <c r="Z98" s="37"/>
      <c r="AA98" s="37"/>
      <c r="AB98" s="37"/>
      <c r="AC98" s="37"/>
      <c r="AD98" s="37"/>
      <c r="AE98" s="37"/>
      <c r="AT98" s="16" t="s">
        <v>341</v>
      </c>
      <c r="AU98" s="16" t="s">
        <v>71</v>
      </c>
    </row>
    <row r="99" s="2" customFormat="1" ht="21.75" customHeight="1">
      <c r="A99" s="37"/>
      <c r="B99" s="38"/>
      <c r="C99" s="218" t="s">
        <v>93</v>
      </c>
      <c r="D99" s="218" t="s">
        <v>203</v>
      </c>
      <c r="E99" s="219" t="s">
        <v>1889</v>
      </c>
      <c r="F99" s="220" t="s">
        <v>1890</v>
      </c>
      <c r="G99" s="221" t="s">
        <v>266</v>
      </c>
      <c r="H99" s="222">
        <v>72</v>
      </c>
      <c r="I99" s="223"/>
      <c r="J99" s="224">
        <f>ROUND(I99*H99,2)</f>
        <v>0</v>
      </c>
      <c r="K99" s="220" t="s">
        <v>207</v>
      </c>
      <c r="L99" s="225"/>
      <c r="M99" s="226" t="s">
        <v>19</v>
      </c>
      <c r="N99" s="227" t="s">
        <v>42</v>
      </c>
      <c r="O99" s="83"/>
      <c r="P99" s="228">
        <f>O99*H99</f>
        <v>0</v>
      </c>
      <c r="Q99" s="228">
        <v>0.00014999999999999999</v>
      </c>
      <c r="R99" s="228">
        <f>Q99*H99</f>
        <v>0.010799999999999999</v>
      </c>
      <c r="S99" s="228">
        <v>0</v>
      </c>
      <c r="T99" s="229">
        <f>S99*H99</f>
        <v>0</v>
      </c>
      <c r="U99" s="37"/>
      <c r="V99" s="37"/>
      <c r="W99" s="37"/>
      <c r="X99" s="37"/>
      <c r="Y99" s="37"/>
      <c r="Z99" s="37"/>
      <c r="AA99" s="37"/>
      <c r="AB99" s="37"/>
      <c r="AC99" s="37"/>
      <c r="AD99" s="37"/>
      <c r="AE99" s="37"/>
      <c r="AR99" s="230" t="s">
        <v>208</v>
      </c>
      <c r="AT99" s="230" t="s">
        <v>203</v>
      </c>
      <c r="AU99" s="230" t="s">
        <v>71</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2643</v>
      </c>
    </row>
    <row r="100" s="2" customFormat="1">
      <c r="A100" s="37"/>
      <c r="B100" s="38"/>
      <c r="C100" s="39"/>
      <c r="D100" s="254" t="s">
        <v>341</v>
      </c>
      <c r="E100" s="39"/>
      <c r="F100" s="255" t="s">
        <v>2642</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341</v>
      </c>
      <c r="AU100" s="16" t="s">
        <v>71</v>
      </c>
    </row>
    <row r="101" s="2" customFormat="1" ht="21.75" customHeight="1">
      <c r="A101" s="37"/>
      <c r="B101" s="38"/>
      <c r="C101" s="218" t="s">
        <v>209</v>
      </c>
      <c r="D101" s="218" t="s">
        <v>203</v>
      </c>
      <c r="E101" s="219" t="s">
        <v>1892</v>
      </c>
      <c r="F101" s="220" t="s">
        <v>1893</v>
      </c>
      <c r="G101" s="221" t="s">
        <v>266</v>
      </c>
      <c r="H101" s="222">
        <v>72</v>
      </c>
      <c r="I101" s="223"/>
      <c r="J101" s="224">
        <f>ROUND(I101*H101,2)</f>
        <v>0</v>
      </c>
      <c r="K101" s="220" t="s">
        <v>207</v>
      </c>
      <c r="L101" s="225"/>
      <c r="M101" s="226" t="s">
        <v>19</v>
      </c>
      <c r="N101" s="227" t="s">
        <v>42</v>
      </c>
      <c r="O101" s="83"/>
      <c r="P101" s="228">
        <f>O101*H101</f>
        <v>0</v>
      </c>
      <c r="Q101" s="228">
        <v>5.0000000000000002E-05</v>
      </c>
      <c r="R101" s="228">
        <f>Q101*H101</f>
        <v>0.0036000000000000003</v>
      </c>
      <c r="S101" s="228">
        <v>0</v>
      </c>
      <c r="T101" s="229">
        <f>S101*H101</f>
        <v>0</v>
      </c>
      <c r="U101" s="37"/>
      <c r="V101" s="37"/>
      <c r="W101" s="37"/>
      <c r="X101" s="37"/>
      <c r="Y101" s="37"/>
      <c r="Z101" s="37"/>
      <c r="AA101" s="37"/>
      <c r="AB101" s="37"/>
      <c r="AC101" s="37"/>
      <c r="AD101" s="37"/>
      <c r="AE101" s="37"/>
      <c r="AR101" s="230" t="s">
        <v>208</v>
      </c>
      <c r="AT101" s="230" t="s">
        <v>203</v>
      </c>
      <c r="AU101" s="230" t="s">
        <v>71</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2644</v>
      </c>
    </row>
    <row r="102" s="2" customFormat="1">
      <c r="A102" s="37"/>
      <c r="B102" s="38"/>
      <c r="C102" s="39"/>
      <c r="D102" s="254" t="s">
        <v>341</v>
      </c>
      <c r="E102" s="39"/>
      <c r="F102" s="255" t="s">
        <v>2642</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71</v>
      </c>
    </row>
    <row r="103" s="2" customFormat="1" ht="21.75" customHeight="1">
      <c r="A103" s="37"/>
      <c r="B103" s="38"/>
      <c r="C103" s="218" t="s">
        <v>220</v>
      </c>
      <c r="D103" s="218" t="s">
        <v>203</v>
      </c>
      <c r="E103" s="219" t="s">
        <v>1877</v>
      </c>
      <c r="F103" s="220" t="s">
        <v>1878</v>
      </c>
      <c r="G103" s="221" t="s">
        <v>266</v>
      </c>
      <c r="H103" s="222">
        <v>72</v>
      </c>
      <c r="I103" s="223"/>
      <c r="J103" s="224">
        <f>ROUND(I103*H103,2)</f>
        <v>0</v>
      </c>
      <c r="K103" s="220" t="s">
        <v>207</v>
      </c>
      <c r="L103" s="225"/>
      <c r="M103" s="226" t="s">
        <v>19</v>
      </c>
      <c r="N103" s="227" t="s">
        <v>42</v>
      </c>
      <c r="O103" s="83"/>
      <c r="P103" s="228">
        <f>O103*H103</f>
        <v>0</v>
      </c>
      <c r="Q103" s="228">
        <v>9.0000000000000006E-05</v>
      </c>
      <c r="R103" s="228">
        <f>Q103*H103</f>
        <v>0.0064800000000000005</v>
      </c>
      <c r="S103" s="228">
        <v>0</v>
      </c>
      <c r="T103" s="229">
        <f>S103*H103</f>
        <v>0</v>
      </c>
      <c r="U103" s="37"/>
      <c r="V103" s="37"/>
      <c r="W103" s="37"/>
      <c r="X103" s="37"/>
      <c r="Y103" s="37"/>
      <c r="Z103" s="37"/>
      <c r="AA103" s="37"/>
      <c r="AB103" s="37"/>
      <c r="AC103" s="37"/>
      <c r="AD103" s="37"/>
      <c r="AE103" s="37"/>
      <c r="AR103" s="230" t="s">
        <v>208</v>
      </c>
      <c r="AT103" s="230" t="s">
        <v>203</v>
      </c>
      <c r="AU103" s="230" t="s">
        <v>71</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2645</v>
      </c>
    </row>
    <row r="104" s="2" customFormat="1">
      <c r="A104" s="37"/>
      <c r="B104" s="38"/>
      <c r="C104" s="39"/>
      <c r="D104" s="254" t="s">
        <v>341</v>
      </c>
      <c r="E104" s="39"/>
      <c r="F104" s="255" t="s">
        <v>2642</v>
      </c>
      <c r="G104" s="39"/>
      <c r="H104" s="39"/>
      <c r="I104" s="146"/>
      <c r="J104" s="39"/>
      <c r="K104" s="39"/>
      <c r="L104" s="43"/>
      <c r="M104" s="256"/>
      <c r="N104" s="257"/>
      <c r="O104" s="83"/>
      <c r="P104" s="83"/>
      <c r="Q104" s="83"/>
      <c r="R104" s="83"/>
      <c r="S104" s="83"/>
      <c r="T104" s="84"/>
      <c r="U104" s="37"/>
      <c r="V104" s="37"/>
      <c r="W104" s="37"/>
      <c r="X104" s="37"/>
      <c r="Y104" s="37"/>
      <c r="Z104" s="37"/>
      <c r="AA104" s="37"/>
      <c r="AB104" s="37"/>
      <c r="AC104" s="37"/>
      <c r="AD104" s="37"/>
      <c r="AE104" s="37"/>
      <c r="AT104" s="16" t="s">
        <v>341</v>
      </c>
      <c r="AU104" s="16" t="s">
        <v>71</v>
      </c>
    </row>
    <row r="105" s="2" customFormat="1" ht="21.75" customHeight="1">
      <c r="A105" s="37"/>
      <c r="B105" s="38"/>
      <c r="C105" s="218" t="s">
        <v>224</v>
      </c>
      <c r="D105" s="218" t="s">
        <v>203</v>
      </c>
      <c r="E105" s="219" t="s">
        <v>1905</v>
      </c>
      <c r="F105" s="220" t="s">
        <v>1906</v>
      </c>
      <c r="G105" s="221" t="s">
        <v>266</v>
      </c>
      <c r="H105" s="222">
        <v>76</v>
      </c>
      <c r="I105" s="223"/>
      <c r="J105" s="224">
        <f>ROUND(I105*H105,2)</f>
        <v>0</v>
      </c>
      <c r="K105" s="220" t="s">
        <v>207</v>
      </c>
      <c r="L105" s="225"/>
      <c r="M105" s="226" t="s">
        <v>19</v>
      </c>
      <c r="N105" s="227" t="s">
        <v>42</v>
      </c>
      <c r="O105" s="83"/>
      <c r="P105" s="228">
        <f>O105*H105</f>
        <v>0</v>
      </c>
      <c r="Q105" s="228">
        <v>0.00018000000000000001</v>
      </c>
      <c r="R105" s="228">
        <f>Q105*H105</f>
        <v>0.013680000000000001</v>
      </c>
      <c r="S105" s="228">
        <v>0</v>
      </c>
      <c r="T105" s="229">
        <f>S105*H105</f>
        <v>0</v>
      </c>
      <c r="U105" s="37"/>
      <c r="V105" s="37"/>
      <c r="W105" s="37"/>
      <c r="X105" s="37"/>
      <c r="Y105" s="37"/>
      <c r="Z105" s="37"/>
      <c r="AA105" s="37"/>
      <c r="AB105" s="37"/>
      <c r="AC105" s="37"/>
      <c r="AD105" s="37"/>
      <c r="AE105" s="37"/>
      <c r="AR105" s="230" t="s">
        <v>208</v>
      </c>
      <c r="AT105" s="230" t="s">
        <v>203</v>
      </c>
      <c r="AU105" s="230" t="s">
        <v>71</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2646</v>
      </c>
    </row>
    <row r="106" s="2" customFormat="1">
      <c r="A106" s="37"/>
      <c r="B106" s="38"/>
      <c r="C106" s="39"/>
      <c r="D106" s="254" t="s">
        <v>341</v>
      </c>
      <c r="E106" s="39"/>
      <c r="F106" s="255" t="s">
        <v>2647</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341</v>
      </c>
      <c r="AU106" s="16" t="s">
        <v>71</v>
      </c>
    </row>
    <row r="107" s="2" customFormat="1" ht="21.75" customHeight="1">
      <c r="A107" s="37"/>
      <c r="B107" s="38"/>
      <c r="C107" s="218" t="s">
        <v>228</v>
      </c>
      <c r="D107" s="218" t="s">
        <v>203</v>
      </c>
      <c r="E107" s="219" t="s">
        <v>1909</v>
      </c>
      <c r="F107" s="220" t="s">
        <v>1910</v>
      </c>
      <c r="G107" s="221" t="s">
        <v>333</v>
      </c>
      <c r="H107" s="222">
        <v>54</v>
      </c>
      <c r="I107" s="223"/>
      <c r="J107" s="224">
        <f>ROUND(I107*H107,2)</f>
        <v>0</v>
      </c>
      <c r="K107" s="220" t="s">
        <v>207</v>
      </c>
      <c r="L107" s="225"/>
      <c r="M107" s="226" t="s">
        <v>19</v>
      </c>
      <c r="N107" s="227" t="s">
        <v>42</v>
      </c>
      <c r="O107" s="83"/>
      <c r="P107" s="228">
        <f>O107*H107</f>
        <v>0</v>
      </c>
      <c r="Q107" s="228">
        <v>1</v>
      </c>
      <c r="R107" s="228">
        <f>Q107*H107</f>
        <v>54</v>
      </c>
      <c r="S107" s="228">
        <v>0</v>
      </c>
      <c r="T107" s="229">
        <f>S107*H107</f>
        <v>0</v>
      </c>
      <c r="U107" s="37"/>
      <c r="V107" s="37"/>
      <c r="W107" s="37"/>
      <c r="X107" s="37"/>
      <c r="Y107" s="37"/>
      <c r="Z107" s="37"/>
      <c r="AA107" s="37"/>
      <c r="AB107" s="37"/>
      <c r="AC107" s="37"/>
      <c r="AD107" s="37"/>
      <c r="AE107" s="37"/>
      <c r="AR107" s="230" t="s">
        <v>208</v>
      </c>
      <c r="AT107" s="230" t="s">
        <v>203</v>
      </c>
      <c r="AU107" s="230" t="s">
        <v>71</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2648</v>
      </c>
    </row>
    <row r="108" s="2" customFormat="1">
      <c r="A108" s="37"/>
      <c r="B108" s="38"/>
      <c r="C108" s="39"/>
      <c r="D108" s="254" t="s">
        <v>341</v>
      </c>
      <c r="E108" s="39"/>
      <c r="F108" s="255" t="s">
        <v>2649</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71</v>
      </c>
    </row>
    <row r="109" s="13" customFormat="1">
      <c r="A109" s="13"/>
      <c r="B109" s="264"/>
      <c r="C109" s="265"/>
      <c r="D109" s="254" t="s">
        <v>1417</v>
      </c>
      <c r="E109" s="266" t="s">
        <v>19</v>
      </c>
      <c r="F109" s="267" t="s">
        <v>2154</v>
      </c>
      <c r="G109" s="265"/>
      <c r="H109" s="268">
        <v>54</v>
      </c>
      <c r="I109" s="269"/>
      <c r="J109" s="265"/>
      <c r="K109" s="265"/>
      <c r="L109" s="270"/>
      <c r="M109" s="271"/>
      <c r="N109" s="272"/>
      <c r="O109" s="272"/>
      <c r="P109" s="272"/>
      <c r="Q109" s="272"/>
      <c r="R109" s="272"/>
      <c r="S109" s="272"/>
      <c r="T109" s="273"/>
      <c r="U109" s="13"/>
      <c r="V109" s="13"/>
      <c r="W109" s="13"/>
      <c r="X109" s="13"/>
      <c r="Y109" s="13"/>
      <c r="Z109" s="13"/>
      <c r="AA109" s="13"/>
      <c r="AB109" s="13"/>
      <c r="AC109" s="13"/>
      <c r="AD109" s="13"/>
      <c r="AE109" s="13"/>
      <c r="AT109" s="274" t="s">
        <v>1417</v>
      </c>
      <c r="AU109" s="274" t="s">
        <v>71</v>
      </c>
      <c r="AV109" s="13" t="s">
        <v>80</v>
      </c>
      <c r="AW109" s="13" t="s">
        <v>33</v>
      </c>
      <c r="AX109" s="13" t="s">
        <v>78</v>
      </c>
      <c r="AY109" s="274" t="s">
        <v>202</v>
      </c>
    </row>
    <row r="110" s="11" customFormat="1" ht="25.92" customHeight="1">
      <c r="A110" s="11"/>
      <c r="B110" s="204"/>
      <c r="C110" s="205"/>
      <c r="D110" s="206" t="s">
        <v>70</v>
      </c>
      <c r="E110" s="207" t="s">
        <v>1590</v>
      </c>
      <c r="F110" s="207" t="s">
        <v>1591</v>
      </c>
      <c r="G110" s="205"/>
      <c r="H110" s="205"/>
      <c r="I110" s="208"/>
      <c r="J110" s="209">
        <f>BK110</f>
        <v>0</v>
      </c>
      <c r="K110" s="205"/>
      <c r="L110" s="210"/>
      <c r="M110" s="211"/>
      <c r="N110" s="212"/>
      <c r="O110" s="212"/>
      <c r="P110" s="213">
        <f>P111</f>
        <v>0</v>
      </c>
      <c r="Q110" s="212"/>
      <c r="R110" s="213">
        <f>R111</f>
        <v>0</v>
      </c>
      <c r="S110" s="212"/>
      <c r="T110" s="214">
        <f>T111</f>
        <v>0</v>
      </c>
      <c r="U110" s="11"/>
      <c r="V110" s="11"/>
      <c r="W110" s="11"/>
      <c r="X110" s="11"/>
      <c r="Y110" s="11"/>
      <c r="Z110" s="11"/>
      <c r="AA110" s="11"/>
      <c r="AB110" s="11"/>
      <c r="AC110" s="11"/>
      <c r="AD110" s="11"/>
      <c r="AE110" s="11"/>
      <c r="AR110" s="215" t="s">
        <v>78</v>
      </c>
      <c r="AT110" s="216" t="s">
        <v>70</v>
      </c>
      <c r="AU110" s="216" t="s">
        <v>71</v>
      </c>
      <c r="AY110" s="215" t="s">
        <v>202</v>
      </c>
      <c r="BK110" s="217">
        <f>BK111</f>
        <v>0</v>
      </c>
    </row>
    <row r="111" s="11" customFormat="1" ht="22.8" customHeight="1">
      <c r="A111" s="11"/>
      <c r="B111" s="204"/>
      <c r="C111" s="205"/>
      <c r="D111" s="206" t="s">
        <v>70</v>
      </c>
      <c r="E111" s="252" t="s">
        <v>220</v>
      </c>
      <c r="F111" s="252" t="s">
        <v>1927</v>
      </c>
      <c r="G111" s="205"/>
      <c r="H111" s="205"/>
      <c r="I111" s="208"/>
      <c r="J111" s="253">
        <f>BK111</f>
        <v>0</v>
      </c>
      <c r="K111" s="205"/>
      <c r="L111" s="210"/>
      <c r="M111" s="211"/>
      <c r="N111" s="212"/>
      <c r="O111" s="212"/>
      <c r="P111" s="213">
        <f>SUM(P112:P147)</f>
        <v>0</v>
      </c>
      <c r="Q111" s="212"/>
      <c r="R111" s="213">
        <f>SUM(R112:R147)</f>
        <v>0</v>
      </c>
      <c r="S111" s="212"/>
      <c r="T111" s="214">
        <f>SUM(T112:T147)</f>
        <v>0</v>
      </c>
      <c r="U111" s="11"/>
      <c r="V111" s="11"/>
      <c r="W111" s="11"/>
      <c r="X111" s="11"/>
      <c r="Y111" s="11"/>
      <c r="Z111" s="11"/>
      <c r="AA111" s="11"/>
      <c r="AB111" s="11"/>
      <c r="AC111" s="11"/>
      <c r="AD111" s="11"/>
      <c r="AE111" s="11"/>
      <c r="AR111" s="215" t="s">
        <v>78</v>
      </c>
      <c r="AT111" s="216" t="s">
        <v>70</v>
      </c>
      <c r="AU111" s="216" t="s">
        <v>78</v>
      </c>
      <c r="AY111" s="215" t="s">
        <v>202</v>
      </c>
      <c r="BK111" s="217">
        <f>SUM(BK112:BK147)</f>
        <v>0</v>
      </c>
    </row>
    <row r="112" s="2" customFormat="1" ht="55.5" customHeight="1">
      <c r="A112" s="37"/>
      <c r="B112" s="38"/>
      <c r="C112" s="232" t="s">
        <v>208</v>
      </c>
      <c r="D112" s="232" t="s">
        <v>259</v>
      </c>
      <c r="E112" s="233" t="s">
        <v>2028</v>
      </c>
      <c r="F112" s="234" t="s">
        <v>2029</v>
      </c>
      <c r="G112" s="235" t="s">
        <v>1647</v>
      </c>
      <c r="H112" s="236">
        <v>20</v>
      </c>
      <c r="I112" s="237"/>
      <c r="J112" s="238">
        <f>ROUND(I112*H112,2)</f>
        <v>0</v>
      </c>
      <c r="K112" s="234" t="s">
        <v>207</v>
      </c>
      <c r="L112" s="43"/>
      <c r="M112" s="239" t="s">
        <v>19</v>
      </c>
      <c r="N112" s="240"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209</v>
      </c>
      <c r="AT112" s="230" t="s">
        <v>259</v>
      </c>
      <c r="AU112" s="230" t="s">
        <v>80</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2650</v>
      </c>
    </row>
    <row r="113" s="2" customFormat="1">
      <c r="A113" s="37"/>
      <c r="B113" s="38"/>
      <c r="C113" s="39"/>
      <c r="D113" s="254" t="s">
        <v>1355</v>
      </c>
      <c r="E113" s="39"/>
      <c r="F113" s="255" t="s">
        <v>2031</v>
      </c>
      <c r="G113" s="39"/>
      <c r="H113" s="39"/>
      <c r="I113" s="146"/>
      <c r="J113" s="39"/>
      <c r="K113" s="39"/>
      <c r="L113" s="43"/>
      <c r="M113" s="256"/>
      <c r="N113" s="257"/>
      <c r="O113" s="83"/>
      <c r="P113" s="83"/>
      <c r="Q113" s="83"/>
      <c r="R113" s="83"/>
      <c r="S113" s="83"/>
      <c r="T113" s="84"/>
      <c r="U113" s="37"/>
      <c r="V113" s="37"/>
      <c r="W113" s="37"/>
      <c r="X113" s="37"/>
      <c r="Y113" s="37"/>
      <c r="Z113" s="37"/>
      <c r="AA113" s="37"/>
      <c r="AB113" s="37"/>
      <c r="AC113" s="37"/>
      <c r="AD113" s="37"/>
      <c r="AE113" s="37"/>
      <c r="AT113" s="16" t="s">
        <v>1355</v>
      </c>
      <c r="AU113" s="16" t="s">
        <v>80</v>
      </c>
    </row>
    <row r="114" s="2" customFormat="1">
      <c r="A114" s="37"/>
      <c r="B114" s="38"/>
      <c r="C114" s="39"/>
      <c r="D114" s="254" t="s">
        <v>341</v>
      </c>
      <c r="E114" s="39"/>
      <c r="F114" s="255" t="s">
        <v>2651</v>
      </c>
      <c r="G114" s="39"/>
      <c r="H114" s="39"/>
      <c r="I114" s="146"/>
      <c r="J114" s="39"/>
      <c r="K114" s="39"/>
      <c r="L114" s="43"/>
      <c r="M114" s="256"/>
      <c r="N114" s="257"/>
      <c r="O114" s="83"/>
      <c r="P114" s="83"/>
      <c r="Q114" s="83"/>
      <c r="R114" s="83"/>
      <c r="S114" s="83"/>
      <c r="T114" s="84"/>
      <c r="U114" s="37"/>
      <c r="V114" s="37"/>
      <c r="W114" s="37"/>
      <c r="X114" s="37"/>
      <c r="Y114" s="37"/>
      <c r="Z114" s="37"/>
      <c r="AA114" s="37"/>
      <c r="AB114" s="37"/>
      <c r="AC114" s="37"/>
      <c r="AD114" s="37"/>
      <c r="AE114" s="37"/>
      <c r="AT114" s="16" t="s">
        <v>341</v>
      </c>
      <c r="AU114" s="16" t="s">
        <v>80</v>
      </c>
    </row>
    <row r="115" s="2" customFormat="1" ht="33" customHeight="1">
      <c r="A115" s="37"/>
      <c r="B115" s="38"/>
      <c r="C115" s="232" t="s">
        <v>235</v>
      </c>
      <c r="D115" s="232" t="s">
        <v>259</v>
      </c>
      <c r="E115" s="233" t="s">
        <v>1934</v>
      </c>
      <c r="F115" s="234" t="s">
        <v>1935</v>
      </c>
      <c r="G115" s="235" t="s">
        <v>1647</v>
      </c>
      <c r="H115" s="236">
        <v>36</v>
      </c>
      <c r="I115" s="237"/>
      <c r="J115" s="238">
        <f>ROUND(I115*H115,2)</f>
        <v>0</v>
      </c>
      <c r="K115" s="234" t="s">
        <v>207</v>
      </c>
      <c r="L115" s="43"/>
      <c r="M115" s="239" t="s">
        <v>19</v>
      </c>
      <c r="N115" s="240" t="s">
        <v>42</v>
      </c>
      <c r="O115" s="83"/>
      <c r="P115" s="228">
        <f>O115*H115</f>
        <v>0</v>
      </c>
      <c r="Q115" s="228">
        <v>0</v>
      </c>
      <c r="R115" s="228">
        <f>Q115*H115</f>
        <v>0</v>
      </c>
      <c r="S115" s="228">
        <v>0</v>
      </c>
      <c r="T115" s="229">
        <f>S115*H115</f>
        <v>0</v>
      </c>
      <c r="U115" s="37"/>
      <c r="V115" s="37"/>
      <c r="W115" s="37"/>
      <c r="X115" s="37"/>
      <c r="Y115" s="37"/>
      <c r="Z115" s="37"/>
      <c r="AA115" s="37"/>
      <c r="AB115" s="37"/>
      <c r="AC115" s="37"/>
      <c r="AD115" s="37"/>
      <c r="AE115" s="37"/>
      <c r="AR115" s="230" t="s">
        <v>209</v>
      </c>
      <c r="AT115" s="230" t="s">
        <v>259</v>
      </c>
      <c r="AU115" s="230" t="s">
        <v>80</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209</v>
      </c>
      <c r="BM115" s="230" t="s">
        <v>2652</v>
      </c>
    </row>
    <row r="116" s="2" customFormat="1">
      <c r="A116" s="37"/>
      <c r="B116" s="38"/>
      <c r="C116" s="39"/>
      <c r="D116" s="254" t="s">
        <v>1355</v>
      </c>
      <c r="E116" s="39"/>
      <c r="F116" s="255" t="s">
        <v>1937</v>
      </c>
      <c r="G116" s="39"/>
      <c r="H116" s="39"/>
      <c r="I116" s="146"/>
      <c r="J116" s="39"/>
      <c r="K116" s="39"/>
      <c r="L116" s="43"/>
      <c r="M116" s="256"/>
      <c r="N116" s="257"/>
      <c r="O116" s="83"/>
      <c r="P116" s="83"/>
      <c r="Q116" s="83"/>
      <c r="R116" s="83"/>
      <c r="S116" s="83"/>
      <c r="T116" s="84"/>
      <c r="U116" s="37"/>
      <c r="V116" s="37"/>
      <c r="W116" s="37"/>
      <c r="X116" s="37"/>
      <c r="Y116" s="37"/>
      <c r="Z116" s="37"/>
      <c r="AA116" s="37"/>
      <c r="AB116" s="37"/>
      <c r="AC116" s="37"/>
      <c r="AD116" s="37"/>
      <c r="AE116" s="37"/>
      <c r="AT116" s="16" t="s">
        <v>1355</v>
      </c>
      <c r="AU116" s="16" t="s">
        <v>80</v>
      </c>
    </row>
    <row r="117" s="2" customFormat="1">
      <c r="A117" s="37"/>
      <c r="B117" s="38"/>
      <c r="C117" s="39"/>
      <c r="D117" s="254" t="s">
        <v>341</v>
      </c>
      <c r="E117" s="39"/>
      <c r="F117" s="255" t="s">
        <v>2653</v>
      </c>
      <c r="G117" s="39"/>
      <c r="H117" s="39"/>
      <c r="I117" s="146"/>
      <c r="J117" s="39"/>
      <c r="K117" s="39"/>
      <c r="L117" s="43"/>
      <c r="M117" s="256"/>
      <c r="N117" s="257"/>
      <c r="O117" s="83"/>
      <c r="P117" s="83"/>
      <c r="Q117" s="83"/>
      <c r="R117" s="83"/>
      <c r="S117" s="83"/>
      <c r="T117" s="84"/>
      <c r="U117" s="37"/>
      <c r="V117" s="37"/>
      <c r="W117" s="37"/>
      <c r="X117" s="37"/>
      <c r="Y117" s="37"/>
      <c r="Z117" s="37"/>
      <c r="AA117" s="37"/>
      <c r="AB117" s="37"/>
      <c r="AC117" s="37"/>
      <c r="AD117" s="37"/>
      <c r="AE117" s="37"/>
      <c r="AT117" s="16" t="s">
        <v>341</v>
      </c>
      <c r="AU117" s="16" t="s">
        <v>80</v>
      </c>
    </row>
    <row r="118" s="13" customFormat="1">
      <c r="A118" s="13"/>
      <c r="B118" s="264"/>
      <c r="C118" s="265"/>
      <c r="D118" s="254" t="s">
        <v>1417</v>
      </c>
      <c r="E118" s="266" t="s">
        <v>19</v>
      </c>
      <c r="F118" s="267" t="s">
        <v>2170</v>
      </c>
      <c r="G118" s="265"/>
      <c r="H118" s="268">
        <v>36</v>
      </c>
      <c r="I118" s="269"/>
      <c r="J118" s="265"/>
      <c r="K118" s="265"/>
      <c r="L118" s="270"/>
      <c r="M118" s="271"/>
      <c r="N118" s="272"/>
      <c r="O118" s="272"/>
      <c r="P118" s="272"/>
      <c r="Q118" s="272"/>
      <c r="R118" s="272"/>
      <c r="S118" s="272"/>
      <c r="T118" s="273"/>
      <c r="U118" s="13"/>
      <c r="V118" s="13"/>
      <c r="W118" s="13"/>
      <c r="X118" s="13"/>
      <c r="Y118" s="13"/>
      <c r="Z118" s="13"/>
      <c r="AA118" s="13"/>
      <c r="AB118" s="13"/>
      <c r="AC118" s="13"/>
      <c r="AD118" s="13"/>
      <c r="AE118" s="13"/>
      <c r="AT118" s="274" t="s">
        <v>1417</v>
      </c>
      <c r="AU118" s="274" t="s">
        <v>80</v>
      </c>
      <c r="AV118" s="13" t="s">
        <v>80</v>
      </c>
      <c r="AW118" s="13" t="s">
        <v>33</v>
      </c>
      <c r="AX118" s="13" t="s">
        <v>78</v>
      </c>
      <c r="AY118" s="274" t="s">
        <v>202</v>
      </c>
    </row>
    <row r="119" s="2" customFormat="1" ht="78" customHeight="1">
      <c r="A119" s="37"/>
      <c r="B119" s="38"/>
      <c r="C119" s="232" t="s">
        <v>239</v>
      </c>
      <c r="D119" s="232" t="s">
        <v>259</v>
      </c>
      <c r="E119" s="233" t="s">
        <v>2654</v>
      </c>
      <c r="F119" s="234" t="s">
        <v>2655</v>
      </c>
      <c r="G119" s="235" t="s">
        <v>266</v>
      </c>
      <c r="H119" s="236">
        <v>18</v>
      </c>
      <c r="I119" s="237"/>
      <c r="J119" s="238">
        <f>ROUND(I119*H119,2)</f>
        <v>0</v>
      </c>
      <c r="K119" s="234" t="s">
        <v>207</v>
      </c>
      <c r="L119" s="43"/>
      <c r="M119" s="239" t="s">
        <v>19</v>
      </c>
      <c r="N119" s="240" t="s">
        <v>42</v>
      </c>
      <c r="O119" s="83"/>
      <c r="P119" s="228">
        <f>O119*H119</f>
        <v>0</v>
      </c>
      <c r="Q119" s="228">
        <v>0</v>
      </c>
      <c r="R119" s="228">
        <f>Q119*H119</f>
        <v>0</v>
      </c>
      <c r="S119" s="228">
        <v>0</v>
      </c>
      <c r="T119" s="229">
        <f>S119*H119</f>
        <v>0</v>
      </c>
      <c r="U119" s="37"/>
      <c r="V119" s="37"/>
      <c r="W119" s="37"/>
      <c r="X119" s="37"/>
      <c r="Y119" s="37"/>
      <c r="Z119" s="37"/>
      <c r="AA119" s="37"/>
      <c r="AB119" s="37"/>
      <c r="AC119" s="37"/>
      <c r="AD119" s="37"/>
      <c r="AE119" s="37"/>
      <c r="AR119" s="230" t="s">
        <v>209</v>
      </c>
      <c r="AT119" s="230" t="s">
        <v>259</v>
      </c>
      <c r="AU119" s="230" t="s">
        <v>80</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209</v>
      </c>
      <c r="BM119" s="230" t="s">
        <v>2656</v>
      </c>
    </row>
    <row r="120" s="2" customFormat="1">
      <c r="A120" s="37"/>
      <c r="B120" s="38"/>
      <c r="C120" s="39"/>
      <c r="D120" s="254" t="s">
        <v>1355</v>
      </c>
      <c r="E120" s="39"/>
      <c r="F120" s="255" t="s">
        <v>2657</v>
      </c>
      <c r="G120" s="39"/>
      <c r="H120" s="39"/>
      <c r="I120" s="146"/>
      <c r="J120" s="39"/>
      <c r="K120" s="39"/>
      <c r="L120" s="43"/>
      <c r="M120" s="256"/>
      <c r="N120" s="257"/>
      <c r="O120" s="83"/>
      <c r="P120" s="83"/>
      <c r="Q120" s="83"/>
      <c r="R120" s="83"/>
      <c r="S120" s="83"/>
      <c r="T120" s="84"/>
      <c r="U120" s="37"/>
      <c r="V120" s="37"/>
      <c r="W120" s="37"/>
      <c r="X120" s="37"/>
      <c r="Y120" s="37"/>
      <c r="Z120" s="37"/>
      <c r="AA120" s="37"/>
      <c r="AB120" s="37"/>
      <c r="AC120" s="37"/>
      <c r="AD120" s="37"/>
      <c r="AE120" s="37"/>
      <c r="AT120" s="16" t="s">
        <v>1355</v>
      </c>
      <c r="AU120" s="16" t="s">
        <v>80</v>
      </c>
    </row>
    <row r="121" s="2" customFormat="1">
      <c r="A121" s="37"/>
      <c r="B121" s="38"/>
      <c r="C121" s="39"/>
      <c r="D121" s="254" t="s">
        <v>341</v>
      </c>
      <c r="E121" s="39"/>
      <c r="F121" s="255" t="s">
        <v>2658</v>
      </c>
      <c r="G121" s="39"/>
      <c r="H121" s="39"/>
      <c r="I121" s="146"/>
      <c r="J121" s="39"/>
      <c r="K121" s="39"/>
      <c r="L121" s="43"/>
      <c r="M121" s="256"/>
      <c r="N121" s="257"/>
      <c r="O121" s="83"/>
      <c r="P121" s="83"/>
      <c r="Q121" s="83"/>
      <c r="R121" s="83"/>
      <c r="S121" s="83"/>
      <c r="T121" s="84"/>
      <c r="U121" s="37"/>
      <c r="V121" s="37"/>
      <c r="W121" s="37"/>
      <c r="X121" s="37"/>
      <c r="Y121" s="37"/>
      <c r="Z121" s="37"/>
      <c r="AA121" s="37"/>
      <c r="AB121" s="37"/>
      <c r="AC121" s="37"/>
      <c r="AD121" s="37"/>
      <c r="AE121" s="37"/>
      <c r="AT121" s="16" t="s">
        <v>341</v>
      </c>
      <c r="AU121" s="16" t="s">
        <v>80</v>
      </c>
    </row>
    <row r="122" s="13" customFormat="1">
      <c r="A122" s="13"/>
      <c r="B122" s="264"/>
      <c r="C122" s="265"/>
      <c r="D122" s="254" t="s">
        <v>1417</v>
      </c>
      <c r="E122" s="266" t="s">
        <v>19</v>
      </c>
      <c r="F122" s="267" t="s">
        <v>2659</v>
      </c>
      <c r="G122" s="265"/>
      <c r="H122" s="268">
        <v>18</v>
      </c>
      <c r="I122" s="269"/>
      <c r="J122" s="265"/>
      <c r="K122" s="265"/>
      <c r="L122" s="270"/>
      <c r="M122" s="271"/>
      <c r="N122" s="272"/>
      <c r="O122" s="272"/>
      <c r="P122" s="272"/>
      <c r="Q122" s="272"/>
      <c r="R122" s="272"/>
      <c r="S122" s="272"/>
      <c r="T122" s="273"/>
      <c r="U122" s="13"/>
      <c r="V122" s="13"/>
      <c r="W122" s="13"/>
      <c r="X122" s="13"/>
      <c r="Y122" s="13"/>
      <c r="Z122" s="13"/>
      <c r="AA122" s="13"/>
      <c r="AB122" s="13"/>
      <c r="AC122" s="13"/>
      <c r="AD122" s="13"/>
      <c r="AE122" s="13"/>
      <c r="AT122" s="274" t="s">
        <v>1417</v>
      </c>
      <c r="AU122" s="274" t="s">
        <v>80</v>
      </c>
      <c r="AV122" s="13" t="s">
        <v>80</v>
      </c>
      <c r="AW122" s="13" t="s">
        <v>33</v>
      </c>
      <c r="AX122" s="13" t="s">
        <v>78</v>
      </c>
      <c r="AY122" s="274" t="s">
        <v>202</v>
      </c>
    </row>
    <row r="123" s="2" customFormat="1" ht="21.75" customHeight="1">
      <c r="A123" s="37"/>
      <c r="B123" s="38"/>
      <c r="C123" s="232" t="s">
        <v>243</v>
      </c>
      <c r="D123" s="232" t="s">
        <v>259</v>
      </c>
      <c r="E123" s="233" t="s">
        <v>2171</v>
      </c>
      <c r="F123" s="234" t="s">
        <v>2172</v>
      </c>
      <c r="G123" s="235" t="s">
        <v>266</v>
      </c>
      <c r="H123" s="236">
        <v>10</v>
      </c>
      <c r="I123" s="237"/>
      <c r="J123" s="238">
        <f>ROUND(I123*H123,2)</f>
        <v>0</v>
      </c>
      <c r="K123" s="234" t="s">
        <v>207</v>
      </c>
      <c r="L123" s="43"/>
      <c r="M123" s="239" t="s">
        <v>19</v>
      </c>
      <c r="N123" s="240" t="s">
        <v>42</v>
      </c>
      <c r="O123" s="83"/>
      <c r="P123" s="228">
        <f>O123*H123</f>
        <v>0</v>
      </c>
      <c r="Q123" s="228">
        <v>0</v>
      </c>
      <c r="R123" s="228">
        <f>Q123*H123</f>
        <v>0</v>
      </c>
      <c r="S123" s="228">
        <v>0</v>
      </c>
      <c r="T123" s="229">
        <f>S123*H123</f>
        <v>0</v>
      </c>
      <c r="U123" s="37"/>
      <c r="V123" s="37"/>
      <c r="W123" s="37"/>
      <c r="X123" s="37"/>
      <c r="Y123" s="37"/>
      <c r="Z123" s="37"/>
      <c r="AA123" s="37"/>
      <c r="AB123" s="37"/>
      <c r="AC123" s="37"/>
      <c r="AD123" s="37"/>
      <c r="AE123" s="37"/>
      <c r="AR123" s="230" t="s">
        <v>209</v>
      </c>
      <c r="AT123" s="230" t="s">
        <v>259</v>
      </c>
      <c r="AU123" s="230" t="s">
        <v>80</v>
      </c>
      <c r="AY123" s="16" t="s">
        <v>202</v>
      </c>
      <c r="BE123" s="231">
        <f>IF(N123="základní",J123,0)</f>
        <v>0</v>
      </c>
      <c r="BF123" s="231">
        <f>IF(N123="snížená",J123,0)</f>
        <v>0</v>
      </c>
      <c r="BG123" s="231">
        <f>IF(N123="zákl. přenesená",J123,0)</f>
        <v>0</v>
      </c>
      <c r="BH123" s="231">
        <f>IF(N123="sníž. přenesená",J123,0)</f>
        <v>0</v>
      </c>
      <c r="BI123" s="231">
        <f>IF(N123="nulová",J123,0)</f>
        <v>0</v>
      </c>
      <c r="BJ123" s="16" t="s">
        <v>78</v>
      </c>
      <c r="BK123" s="231">
        <f>ROUND(I123*H123,2)</f>
        <v>0</v>
      </c>
      <c r="BL123" s="16" t="s">
        <v>209</v>
      </c>
      <c r="BM123" s="230" t="s">
        <v>2660</v>
      </c>
    </row>
    <row r="124" s="2" customFormat="1">
      <c r="A124" s="37"/>
      <c r="B124" s="38"/>
      <c r="C124" s="39"/>
      <c r="D124" s="254" t="s">
        <v>1355</v>
      </c>
      <c r="E124" s="39"/>
      <c r="F124" s="255" t="s">
        <v>2174</v>
      </c>
      <c r="G124" s="39"/>
      <c r="H124" s="39"/>
      <c r="I124" s="146"/>
      <c r="J124" s="39"/>
      <c r="K124" s="39"/>
      <c r="L124" s="43"/>
      <c r="M124" s="256"/>
      <c r="N124" s="257"/>
      <c r="O124" s="83"/>
      <c r="P124" s="83"/>
      <c r="Q124" s="83"/>
      <c r="R124" s="83"/>
      <c r="S124" s="83"/>
      <c r="T124" s="84"/>
      <c r="U124" s="37"/>
      <c r="V124" s="37"/>
      <c r="W124" s="37"/>
      <c r="X124" s="37"/>
      <c r="Y124" s="37"/>
      <c r="Z124" s="37"/>
      <c r="AA124" s="37"/>
      <c r="AB124" s="37"/>
      <c r="AC124" s="37"/>
      <c r="AD124" s="37"/>
      <c r="AE124" s="37"/>
      <c r="AT124" s="16" t="s">
        <v>1355</v>
      </c>
      <c r="AU124" s="16" t="s">
        <v>80</v>
      </c>
    </row>
    <row r="125" s="2" customFormat="1" ht="21.75" customHeight="1">
      <c r="A125" s="37"/>
      <c r="B125" s="38"/>
      <c r="C125" s="232" t="s">
        <v>247</v>
      </c>
      <c r="D125" s="232" t="s">
        <v>259</v>
      </c>
      <c r="E125" s="233" t="s">
        <v>2661</v>
      </c>
      <c r="F125" s="234" t="s">
        <v>2662</v>
      </c>
      <c r="G125" s="235" t="s">
        <v>266</v>
      </c>
      <c r="H125" s="236">
        <v>8</v>
      </c>
      <c r="I125" s="237"/>
      <c r="J125" s="238">
        <f>ROUND(I125*H125,2)</f>
        <v>0</v>
      </c>
      <c r="K125" s="234" t="s">
        <v>207</v>
      </c>
      <c r="L125" s="43"/>
      <c r="M125" s="239" t="s">
        <v>19</v>
      </c>
      <c r="N125" s="240" t="s">
        <v>42</v>
      </c>
      <c r="O125" s="83"/>
      <c r="P125" s="228">
        <f>O125*H125</f>
        <v>0</v>
      </c>
      <c r="Q125" s="228">
        <v>0</v>
      </c>
      <c r="R125" s="228">
        <f>Q125*H125</f>
        <v>0</v>
      </c>
      <c r="S125" s="228">
        <v>0</v>
      </c>
      <c r="T125" s="229">
        <f>S125*H125</f>
        <v>0</v>
      </c>
      <c r="U125" s="37"/>
      <c r="V125" s="37"/>
      <c r="W125" s="37"/>
      <c r="X125" s="37"/>
      <c r="Y125" s="37"/>
      <c r="Z125" s="37"/>
      <c r="AA125" s="37"/>
      <c r="AB125" s="37"/>
      <c r="AC125" s="37"/>
      <c r="AD125" s="37"/>
      <c r="AE125" s="37"/>
      <c r="AR125" s="230" t="s">
        <v>209</v>
      </c>
      <c r="AT125" s="230" t="s">
        <v>259</v>
      </c>
      <c r="AU125" s="230" t="s">
        <v>80</v>
      </c>
      <c r="AY125" s="16" t="s">
        <v>202</v>
      </c>
      <c r="BE125" s="231">
        <f>IF(N125="základní",J125,0)</f>
        <v>0</v>
      </c>
      <c r="BF125" s="231">
        <f>IF(N125="snížená",J125,0)</f>
        <v>0</v>
      </c>
      <c r="BG125" s="231">
        <f>IF(N125="zákl. přenesená",J125,0)</f>
        <v>0</v>
      </c>
      <c r="BH125" s="231">
        <f>IF(N125="sníž. přenesená",J125,0)</f>
        <v>0</v>
      </c>
      <c r="BI125" s="231">
        <f>IF(N125="nulová",J125,0)</f>
        <v>0</v>
      </c>
      <c r="BJ125" s="16" t="s">
        <v>78</v>
      </c>
      <c r="BK125" s="231">
        <f>ROUND(I125*H125,2)</f>
        <v>0</v>
      </c>
      <c r="BL125" s="16" t="s">
        <v>209</v>
      </c>
      <c r="BM125" s="230" t="s">
        <v>2663</v>
      </c>
    </row>
    <row r="126" s="2" customFormat="1">
      <c r="A126" s="37"/>
      <c r="B126" s="38"/>
      <c r="C126" s="39"/>
      <c r="D126" s="254" t="s">
        <v>1355</v>
      </c>
      <c r="E126" s="39"/>
      <c r="F126" s="255" t="s">
        <v>2174</v>
      </c>
      <c r="G126" s="39"/>
      <c r="H126" s="39"/>
      <c r="I126" s="146"/>
      <c r="J126" s="39"/>
      <c r="K126" s="39"/>
      <c r="L126" s="43"/>
      <c r="M126" s="256"/>
      <c r="N126" s="257"/>
      <c r="O126" s="83"/>
      <c r="P126" s="83"/>
      <c r="Q126" s="83"/>
      <c r="R126" s="83"/>
      <c r="S126" s="83"/>
      <c r="T126" s="84"/>
      <c r="U126" s="37"/>
      <c r="V126" s="37"/>
      <c r="W126" s="37"/>
      <c r="X126" s="37"/>
      <c r="Y126" s="37"/>
      <c r="Z126" s="37"/>
      <c r="AA126" s="37"/>
      <c r="AB126" s="37"/>
      <c r="AC126" s="37"/>
      <c r="AD126" s="37"/>
      <c r="AE126" s="37"/>
      <c r="AT126" s="16" t="s">
        <v>1355</v>
      </c>
      <c r="AU126" s="16" t="s">
        <v>80</v>
      </c>
    </row>
    <row r="127" s="2" customFormat="1">
      <c r="A127" s="37"/>
      <c r="B127" s="38"/>
      <c r="C127" s="39"/>
      <c r="D127" s="254" t="s">
        <v>341</v>
      </c>
      <c r="E127" s="39"/>
      <c r="F127" s="255" t="s">
        <v>2664</v>
      </c>
      <c r="G127" s="39"/>
      <c r="H127" s="39"/>
      <c r="I127" s="146"/>
      <c r="J127" s="39"/>
      <c r="K127" s="39"/>
      <c r="L127" s="43"/>
      <c r="M127" s="256"/>
      <c r="N127" s="257"/>
      <c r="O127" s="83"/>
      <c r="P127" s="83"/>
      <c r="Q127" s="83"/>
      <c r="R127" s="83"/>
      <c r="S127" s="83"/>
      <c r="T127" s="84"/>
      <c r="U127" s="37"/>
      <c r="V127" s="37"/>
      <c r="W127" s="37"/>
      <c r="X127" s="37"/>
      <c r="Y127" s="37"/>
      <c r="Z127" s="37"/>
      <c r="AA127" s="37"/>
      <c r="AB127" s="37"/>
      <c r="AC127" s="37"/>
      <c r="AD127" s="37"/>
      <c r="AE127" s="37"/>
      <c r="AT127" s="16" t="s">
        <v>341</v>
      </c>
      <c r="AU127" s="16" t="s">
        <v>80</v>
      </c>
    </row>
    <row r="128" s="2" customFormat="1" ht="55.5" customHeight="1">
      <c r="A128" s="37"/>
      <c r="B128" s="38"/>
      <c r="C128" s="232" t="s">
        <v>251</v>
      </c>
      <c r="D128" s="232" t="s">
        <v>259</v>
      </c>
      <c r="E128" s="233" t="s">
        <v>2665</v>
      </c>
      <c r="F128" s="234" t="s">
        <v>2666</v>
      </c>
      <c r="G128" s="235" t="s">
        <v>206</v>
      </c>
      <c r="H128" s="236">
        <v>100</v>
      </c>
      <c r="I128" s="237"/>
      <c r="J128" s="238">
        <f>ROUND(I128*H128,2)</f>
        <v>0</v>
      </c>
      <c r="K128" s="234" t="s">
        <v>207</v>
      </c>
      <c r="L128" s="43"/>
      <c r="M128" s="239" t="s">
        <v>19</v>
      </c>
      <c r="N128" s="240"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209</v>
      </c>
      <c r="AT128" s="230" t="s">
        <v>259</v>
      </c>
      <c r="AU128" s="230" t="s">
        <v>80</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209</v>
      </c>
      <c r="BM128" s="230" t="s">
        <v>2667</v>
      </c>
    </row>
    <row r="129" s="2" customFormat="1">
      <c r="A129" s="37"/>
      <c r="B129" s="38"/>
      <c r="C129" s="39"/>
      <c r="D129" s="254" t="s">
        <v>1355</v>
      </c>
      <c r="E129" s="39"/>
      <c r="F129" s="255" t="s">
        <v>2201</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1355</v>
      </c>
      <c r="AU129" s="16" t="s">
        <v>80</v>
      </c>
    </row>
    <row r="130" s="2" customFormat="1">
      <c r="A130" s="37"/>
      <c r="B130" s="38"/>
      <c r="C130" s="39"/>
      <c r="D130" s="254" t="s">
        <v>341</v>
      </c>
      <c r="E130" s="39"/>
      <c r="F130" s="255" t="s">
        <v>2668</v>
      </c>
      <c r="G130" s="39"/>
      <c r="H130" s="39"/>
      <c r="I130" s="146"/>
      <c r="J130" s="39"/>
      <c r="K130" s="39"/>
      <c r="L130" s="43"/>
      <c r="M130" s="256"/>
      <c r="N130" s="257"/>
      <c r="O130" s="83"/>
      <c r="P130" s="83"/>
      <c r="Q130" s="83"/>
      <c r="R130" s="83"/>
      <c r="S130" s="83"/>
      <c r="T130" s="84"/>
      <c r="U130" s="37"/>
      <c r="V130" s="37"/>
      <c r="W130" s="37"/>
      <c r="X130" s="37"/>
      <c r="Y130" s="37"/>
      <c r="Z130" s="37"/>
      <c r="AA130" s="37"/>
      <c r="AB130" s="37"/>
      <c r="AC130" s="37"/>
      <c r="AD130" s="37"/>
      <c r="AE130" s="37"/>
      <c r="AT130" s="16" t="s">
        <v>341</v>
      </c>
      <c r="AU130" s="16" t="s">
        <v>80</v>
      </c>
    </row>
    <row r="131" s="13" customFormat="1">
      <c r="A131" s="13"/>
      <c r="B131" s="264"/>
      <c r="C131" s="265"/>
      <c r="D131" s="254" t="s">
        <v>1417</v>
      </c>
      <c r="E131" s="266" t="s">
        <v>19</v>
      </c>
      <c r="F131" s="267" t="s">
        <v>2669</v>
      </c>
      <c r="G131" s="265"/>
      <c r="H131" s="268">
        <v>100</v>
      </c>
      <c r="I131" s="269"/>
      <c r="J131" s="265"/>
      <c r="K131" s="265"/>
      <c r="L131" s="270"/>
      <c r="M131" s="271"/>
      <c r="N131" s="272"/>
      <c r="O131" s="272"/>
      <c r="P131" s="272"/>
      <c r="Q131" s="272"/>
      <c r="R131" s="272"/>
      <c r="S131" s="272"/>
      <c r="T131" s="273"/>
      <c r="U131" s="13"/>
      <c r="V131" s="13"/>
      <c r="W131" s="13"/>
      <c r="X131" s="13"/>
      <c r="Y131" s="13"/>
      <c r="Z131" s="13"/>
      <c r="AA131" s="13"/>
      <c r="AB131" s="13"/>
      <c r="AC131" s="13"/>
      <c r="AD131" s="13"/>
      <c r="AE131" s="13"/>
      <c r="AT131" s="274" t="s">
        <v>1417</v>
      </c>
      <c r="AU131" s="274" t="s">
        <v>80</v>
      </c>
      <c r="AV131" s="13" t="s">
        <v>80</v>
      </c>
      <c r="AW131" s="13" t="s">
        <v>33</v>
      </c>
      <c r="AX131" s="13" t="s">
        <v>78</v>
      </c>
      <c r="AY131" s="274" t="s">
        <v>202</v>
      </c>
    </row>
    <row r="132" s="2" customFormat="1" ht="21.75" customHeight="1">
      <c r="A132" s="37"/>
      <c r="B132" s="38"/>
      <c r="C132" s="232" t="s">
        <v>255</v>
      </c>
      <c r="D132" s="232" t="s">
        <v>259</v>
      </c>
      <c r="E132" s="233" t="s">
        <v>1950</v>
      </c>
      <c r="F132" s="234" t="s">
        <v>1951</v>
      </c>
      <c r="G132" s="235" t="s">
        <v>206</v>
      </c>
      <c r="H132" s="236">
        <v>100</v>
      </c>
      <c r="I132" s="237"/>
      <c r="J132" s="238">
        <f>ROUND(I132*H132,2)</f>
        <v>0</v>
      </c>
      <c r="K132" s="234" t="s">
        <v>207</v>
      </c>
      <c r="L132" s="43"/>
      <c r="M132" s="239" t="s">
        <v>19</v>
      </c>
      <c r="N132" s="240" t="s">
        <v>42</v>
      </c>
      <c r="O132" s="83"/>
      <c r="P132" s="228">
        <f>O132*H132</f>
        <v>0</v>
      </c>
      <c r="Q132" s="228">
        <v>0</v>
      </c>
      <c r="R132" s="228">
        <f>Q132*H132</f>
        <v>0</v>
      </c>
      <c r="S132" s="228">
        <v>0</v>
      </c>
      <c r="T132" s="229">
        <f>S132*H132</f>
        <v>0</v>
      </c>
      <c r="U132" s="37"/>
      <c r="V132" s="37"/>
      <c r="W132" s="37"/>
      <c r="X132" s="37"/>
      <c r="Y132" s="37"/>
      <c r="Z132" s="37"/>
      <c r="AA132" s="37"/>
      <c r="AB132" s="37"/>
      <c r="AC132" s="37"/>
      <c r="AD132" s="37"/>
      <c r="AE132" s="37"/>
      <c r="AR132" s="230" t="s">
        <v>209</v>
      </c>
      <c r="AT132" s="230" t="s">
        <v>259</v>
      </c>
      <c r="AU132" s="230" t="s">
        <v>80</v>
      </c>
      <c r="AY132" s="16" t="s">
        <v>202</v>
      </c>
      <c r="BE132" s="231">
        <f>IF(N132="základní",J132,0)</f>
        <v>0</v>
      </c>
      <c r="BF132" s="231">
        <f>IF(N132="snížená",J132,0)</f>
        <v>0</v>
      </c>
      <c r="BG132" s="231">
        <f>IF(N132="zákl. přenesená",J132,0)</f>
        <v>0</v>
      </c>
      <c r="BH132" s="231">
        <f>IF(N132="sníž. přenesená",J132,0)</f>
        <v>0</v>
      </c>
      <c r="BI132" s="231">
        <f>IF(N132="nulová",J132,0)</f>
        <v>0</v>
      </c>
      <c r="BJ132" s="16" t="s">
        <v>78</v>
      </c>
      <c r="BK132" s="231">
        <f>ROUND(I132*H132,2)</f>
        <v>0</v>
      </c>
      <c r="BL132" s="16" t="s">
        <v>209</v>
      </c>
      <c r="BM132" s="230" t="s">
        <v>2670</v>
      </c>
    </row>
    <row r="133" s="2" customFormat="1">
      <c r="A133" s="37"/>
      <c r="B133" s="38"/>
      <c r="C133" s="39"/>
      <c r="D133" s="254" t="s">
        <v>1355</v>
      </c>
      <c r="E133" s="39"/>
      <c r="F133" s="255" t="s">
        <v>1953</v>
      </c>
      <c r="G133" s="39"/>
      <c r="H133" s="39"/>
      <c r="I133" s="146"/>
      <c r="J133" s="39"/>
      <c r="K133" s="39"/>
      <c r="L133" s="43"/>
      <c r="M133" s="256"/>
      <c r="N133" s="257"/>
      <c r="O133" s="83"/>
      <c r="P133" s="83"/>
      <c r="Q133" s="83"/>
      <c r="R133" s="83"/>
      <c r="S133" s="83"/>
      <c r="T133" s="84"/>
      <c r="U133" s="37"/>
      <c r="V133" s="37"/>
      <c r="W133" s="37"/>
      <c r="X133" s="37"/>
      <c r="Y133" s="37"/>
      <c r="Z133" s="37"/>
      <c r="AA133" s="37"/>
      <c r="AB133" s="37"/>
      <c r="AC133" s="37"/>
      <c r="AD133" s="37"/>
      <c r="AE133" s="37"/>
      <c r="AT133" s="16" t="s">
        <v>1355</v>
      </c>
      <c r="AU133" s="16" t="s">
        <v>80</v>
      </c>
    </row>
    <row r="134" s="2" customFormat="1">
      <c r="A134" s="37"/>
      <c r="B134" s="38"/>
      <c r="C134" s="39"/>
      <c r="D134" s="254" t="s">
        <v>341</v>
      </c>
      <c r="E134" s="39"/>
      <c r="F134" s="255" t="s">
        <v>2671</v>
      </c>
      <c r="G134" s="39"/>
      <c r="H134" s="39"/>
      <c r="I134" s="146"/>
      <c r="J134" s="39"/>
      <c r="K134" s="39"/>
      <c r="L134" s="43"/>
      <c r="M134" s="256"/>
      <c r="N134" s="257"/>
      <c r="O134" s="83"/>
      <c r="P134" s="83"/>
      <c r="Q134" s="83"/>
      <c r="R134" s="83"/>
      <c r="S134" s="83"/>
      <c r="T134" s="84"/>
      <c r="U134" s="37"/>
      <c r="V134" s="37"/>
      <c r="W134" s="37"/>
      <c r="X134" s="37"/>
      <c r="Y134" s="37"/>
      <c r="Z134" s="37"/>
      <c r="AA134" s="37"/>
      <c r="AB134" s="37"/>
      <c r="AC134" s="37"/>
      <c r="AD134" s="37"/>
      <c r="AE134" s="37"/>
      <c r="AT134" s="16" t="s">
        <v>341</v>
      </c>
      <c r="AU134" s="16" t="s">
        <v>80</v>
      </c>
    </row>
    <row r="135" s="2" customFormat="1" ht="21.75" customHeight="1">
      <c r="A135" s="37"/>
      <c r="B135" s="38"/>
      <c r="C135" s="232" t="s">
        <v>8</v>
      </c>
      <c r="D135" s="232" t="s">
        <v>259</v>
      </c>
      <c r="E135" s="233" t="s">
        <v>1958</v>
      </c>
      <c r="F135" s="234" t="s">
        <v>1959</v>
      </c>
      <c r="G135" s="235" t="s">
        <v>266</v>
      </c>
      <c r="H135" s="236">
        <v>12</v>
      </c>
      <c r="I135" s="237"/>
      <c r="J135" s="238">
        <f>ROUND(I135*H135,2)</f>
        <v>0</v>
      </c>
      <c r="K135" s="234" t="s">
        <v>207</v>
      </c>
      <c r="L135" s="43"/>
      <c r="M135" s="239" t="s">
        <v>19</v>
      </c>
      <c r="N135" s="240" t="s">
        <v>42</v>
      </c>
      <c r="O135" s="83"/>
      <c r="P135" s="228">
        <f>O135*H135</f>
        <v>0</v>
      </c>
      <c r="Q135" s="228">
        <v>0</v>
      </c>
      <c r="R135" s="228">
        <f>Q135*H135</f>
        <v>0</v>
      </c>
      <c r="S135" s="228">
        <v>0</v>
      </c>
      <c r="T135" s="229">
        <f>S135*H135</f>
        <v>0</v>
      </c>
      <c r="U135" s="37"/>
      <c r="V135" s="37"/>
      <c r="W135" s="37"/>
      <c r="X135" s="37"/>
      <c r="Y135" s="37"/>
      <c r="Z135" s="37"/>
      <c r="AA135" s="37"/>
      <c r="AB135" s="37"/>
      <c r="AC135" s="37"/>
      <c r="AD135" s="37"/>
      <c r="AE135" s="37"/>
      <c r="AR135" s="230" t="s">
        <v>209</v>
      </c>
      <c r="AT135" s="230" t="s">
        <v>259</v>
      </c>
      <c r="AU135" s="230" t="s">
        <v>80</v>
      </c>
      <c r="AY135" s="16" t="s">
        <v>202</v>
      </c>
      <c r="BE135" s="231">
        <f>IF(N135="základní",J135,0)</f>
        <v>0</v>
      </c>
      <c r="BF135" s="231">
        <f>IF(N135="snížená",J135,0)</f>
        <v>0</v>
      </c>
      <c r="BG135" s="231">
        <f>IF(N135="zákl. přenesená",J135,0)</f>
        <v>0</v>
      </c>
      <c r="BH135" s="231">
        <f>IF(N135="sníž. přenesená",J135,0)</f>
        <v>0</v>
      </c>
      <c r="BI135" s="231">
        <f>IF(N135="nulová",J135,0)</f>
        <v>0</v>
      </c>
      <c r="BJ135" s="16" t="s">
        <v>78</v>
      </c>
      <c r="BK135" s="231">
        <f>ROUND(I135*H135,2)</f>
        <v>0</v>
      </c>
      <c r="BL135" s="16" t="s">
        <v>209</v>
      </c>
      <c r="BM135" s="230" t="s">
        <v>2672</v>
      </c>
    </row>
    <row r="136" s="2" customFormat="1">
      <c r="A136" s="37"/>
      <c r="B136" s="38"/>
      <c r="C136" s="39"/>
      <c r="D136" s="254" t="s">
        <v>1355</v>
      </c>
      <c r="E136" s="39"/>
      <c r="F136" s="255" t="s">
        <v>1961</v>
      </c>
      <c r="G136" s="39"/>
      <c r="H136" s="39"/>
      <c r="I136" s="146"/>
      <c r="J136" s="39"/>
      <c r="K136" s="39"/>
      <c r="L136" s="43"/>
      <c r="M136" s="256"/>
      <c r="N136" s="257"/>
      <c r="O136" s="83"/>
      <c r="P136" s="83"/>
      <c r="Q136" s="83"/>
      <c r="R136" s="83"/>
      <c r="S136" s="83"/>
      <c r="T136" s="84"/>
      <c r="U136" s="37"/>
      <c r="V136" s="37"/>
      <c r="W136" s="37"/>
      <c r="X136" s="37"/>
      <c r="Y136" s="37"/>
      <c r="Z136" s="37"/>
      <c r="AA136" s="37"/>
      <c r="AB136" s="37"/>
      <c r="AC136" s="37"/>
      <c r="AD136" s="37"/>
      <c r="AE136" s="37"/>
      <c r="AT136" s="16" t="s">
        <v>1355</v>
      </c>
      <c r="AU136" s="16" t="s">
        <v>80</v>
      </c>
    </row>
    <row r="137" s="2" customFormat="1">
      <c r="A137" s="37"/>
      <c r="B137" s="38"/>
      <c r="C137" s="39"/>
      <c r="D137" s="254" t="s">
        <v>341</v>
      </c>
      <c r="E137" s="39"/>
      <c r="F137" s="255" t="s">
        <v>2673</v>
      </c>
      <c r="G137" s="39"/>
      <c r="H137" s="39"/>
      <c r="I137" s="146"/>
      <c r="J137" s="39"/>
      <c r="K137" s="39"/>
      <c r="L137" s="43"/>
      <c r="M137" s="256"/>
      <c r="N137" s="257"/>
      <c r="O137" s="83"/>
      <c r="P137" s="83"/>
      <c r="Q137" s="83"/>
      <c r="R137" s="83"/>
      <c r="S137" s="83"/>
      <c r="T137" s="84"/>
      <c r="U137" s="37"/>
      <c r="V137" s="37"/>
      <c r="W137" s="37"/>
      <c r="X137" s="37"/>
      <c r="Y137" s="37"/>
      <c r="Z137" s="37"/>
      <c r="AA137" s="37"/>
      <c r="AB137" s="37"/>
      <c r="AC137" s="37"/>
      <c r="AD137" s="37"/>
      <c r="AE137" s="37"/>
      <c r="AT137" s="16" t="s">
        <v>341</v>
      </c>
      <c r="AU137" s="16" t="s">
        <v>80</v>
      </c>
    </row>
    <row r="138" s="2" customFormat="1" ht="44.25" customHeight="1">
      <c r="A138" s="37"/>
      <c r="B138" s="38"/>
      <c r="C138" s="232" t="s">
        <v>263</v>
      </c>
      <c r="D138" s="232" t="s">
        <v>259</v>
      </c>
      <c r="E138" s="233" t="s">
        <v>1972</v>
      </c>
      <c r="F138" s="234" t="s">
        <v>1973</v>
      </c>
      <c r="G138" s="235" t="s">
        <v>1974</v>
      </c>
      <c r="H138" s="236">
        <v>6</v>
      </c>
      <c r="I138" s="237"/>
      <c r="J138" s="238">
        <f>ROUND(I138*H138,2)</f>
        <v>0</v>
      </c>
      <c r="K138" s="234" t="s">
        <v>207</v>
      </c>
      <c r="L138" s="43"/>
      <c r="M138" s="239" t="s">
        <v>19</v>
      </c>
      <c r="N138" s="240" t="s">
        <v>42</v>
      </c>
      <c r="O138" s="83"/>
      <c r="P138" s="228">
        <f>O138*H138</f>
        <v>0</v>
      </c>
      <c r="Q138" s="228">
        <v>0</v>
      </c>
      <c r="R138" s="228">
        <f>Q138*H138</f>
        <v>0</v>
      </c>
      <c r="S138" s="228">
        <v>0</v>
      </c>
      <c r="T138" s="229">
        <f>S138*H138</f>
        <v>0</v>
      </c>
      <c r="U138" s="37"/>
      <c r="V138" s="37"/>
      <c r="W138" s="37"/>
      <c r="X138" s="37"/>
      <c r="Y138" s="37"/>
      <c r="Z138" s="37"/>
      <c r="AA138" s="37"/>
      <c r="AB138" s="37"/>
      <c r="AC138" s="37"/>
      <c r="AD138" s="37"/>
      <c r="AE138" s="37"/>
      <c r="AR138" s="230" t="s">
        <v>209</v>
      </c>
      <c r="AT138" s="230" t="s">
        <v>259</v>
      </c>
      <c r="AU138" s="230" t="s">
        <v>80</v>
      </c>
      <c r="AY138" s="16" t="s">
        <v>202</v>
      </c>
      <c r="BE138" s="231">
        <f>IF(N138="základní",J138,0)</f>
        <v>0</v>
      </c>
      <c r="BF138" s="231">
        <f>IF(N138="snížená",J138,0)</f>
        <v>0</v>
      </c>
      <c r="BG138" s="231">
        <f>IF(N138="zákl. přenesená",J138,0)</f>
        <v>0</v>
      </c>
      <c r="BH138" s="231">
        <f>IF(N138="sníž. přenesená",J138,0)</f>
        <v>0</v>
      </c>
      <c r="BI138" s="231">
        <f>IF(N138="nulová",J138,0)</f>
        <v>0</v>
      </c>
      <c r="BJ138" s="16" t="s">
        <v>78</v>
      </c>
      <c r="BK138" s="231">
        <f>ROUND(I138*H138,2)</f>
        <v>0</v>
      </c>
      <c r="BL138" s="16" t="s">
        <v>209</v>
      </c>
      <c r="BM138" s="230" t="s">
        <v>2674</v>
      </c>
    </row>
    <row r="139" s="2" customFormat="1">
      <c r="A139" s="37"/>
      <c r="B139" s="38"/>
      <c r="C139" s="39"/>
      <c r="D139" s="254" t="s">
        <v>1355</v>
      </c>
      <c r="E139" s="39"/>
      <c r="F139" s="255" t="s">
        <v>1976</v>
      </c>
      <c r="G139" s="39"/>
      <c r="H139" s="39"/>
      <c r="I139" s="146"/>
      <c r="J139" s="39"/>
      <c r="K139" s="39"/>
      <c r="L139" s="43"/>
      <c r="M139" s="256"/>
      <c r="N139" s="257"/>
      <c r="O139" s="83"/>
      <c r="P139" s="83"/>
      <c r="Q139" s="83"/>
      <c r="R139" s="83"/>
      <c r="S139" s="83"/>
      <c r="T139" s="84"/>
      <c r="U139" s="37"/>
      <c r="V139" s="37"/>
      <c r="W139" s="37"/>
      <c r="X139" s="37"/>
      <c r="Y139" s="37"/>
      <c r="Z139" s="37"/>
      <c r="AA139" s="37"/>
      <c r="AB139" s="37"/>
      <c r="AC139" s="37"/>
      <c r="AD139" s="37"/>
      <c r="AE139" s="37"/>
      <c r="AT139" s="16" t="s">
        <v>1355</v>
      </c>
      <c r="AU139" s="16" t="s">
        <v>80</v>
      </c>
    </row>
    <row r="140" s="2" customFormat="1" ht="44.25" customHeight="1">
      <c r="A140" s="37"/>
      <c r="B140" s="38"/>
      <c r="C140" s="232" t="s">
        <v>268</v>
      </c>
      <c r="D140" s="232" t="s">
        <v>259</v>
      </c>
      <c r="E140" s="233" t="s">
        <v>1978</v>
      </c>
      <c r="F140" s="234" t="s">
        <v>1979</v>
      </c>
      <c r="G140" s="235" t="s">
        <v>1974</v>
      </c>
      <c r="H140" s="236">
        <v>2</v>
      </c>
      <c r="I140" s="237"/>
      <c r="J140" s="238">
        <f>ROUND(I140*H140,2)</f>
        <v>0</v>
      </c>
      <c r="K140" s="234" t="s">
        <v>207</v>
      </c>
      <c r="L140" s="43"/>
      <c r="M140" s="239" t="s">
        <v>19</v>
      </c>
      <c r="N140" s="240" t="s">
        <v>42</v>
      </c>
      <c r="O140" s="83"/>
      <c r="P140" s="228">
        <f>O140*H140</f>
        <v>0</v>
      </c>
      <c r="Q140" s="228">
        <v>0</v>
      </c>
      <c r="R140" s="228">
        <f>Q140*H140</f>
        <v>0</v>
      </c>
      <c r="S140" s="228">
        <v>0</v>
      </c>
      <c r="T140" s="229">
        <f>S140*H140</f>
        <v>0</v>
      </c>
      <c r="U140" s="37"/>
      <c r="V140" s="37"/>
      <c r="W140" s="37"/>
      <c r="X140" s="37"/>
      <c r="Y140" s="37"/>
      <c r="Z140" s="37"/>
      <c r="AA140" s="37"/>
      <c r="AB140" s="37"/>
      <c r="AC140" s="37"/>
      <c r="AD140" s="37"/>
      <c r="AE140" s="37"/>
      <c r="AR140" s="230" t="s">
        <v>209</v>
      </c>
      <c r="AT140" s="230" t="s">
        <v>259</v>
      </c>
      <c r="AU140" s="230" t="s">
        <v>80</v>
      </c>
      <c r="AY140" s="16" t="s">
        <v>202</v>
      </c>
      <c r="BE140" s="231">
        <f>IF(N140="základní",J140,0)</f>
        <v>0</v>
      </c>
      <c r="BF140" s="231">
        <f>IF(N140="snížená",J140,0)</f>
        <v>0</v>
      </c>
      <c r="BG140" s="231">
        <f>IF(N140="zákl. přenesená",J140,0)</f>
        <v>0</v>
      </c>
      <c r="BH140" s="231">
        <f>IF(N140="sníž. přenesená",J140,0)</f>
        <v>0</v>
      </c>
      <c r="BI140" s="231">
        <f>IF(N140="nulová",J140,0)</f>
        <v>0</v>
      </c>
      <c r="BJ140" s="16" t="s">
        <v>78</v>
      </c>
      <c r="BK140" s="231">
        <f>ROUND(I140*H140,2)</f>
        <v>0</v>
      </c>
      <c r="BL140" s="16" t="s">
        <v>209</v>
      </c>
      <c r="BM140" s="230" t="s">
        <v>2675</v>
      </c>
    </row>
    <row r="141" s="2" customFormat="1">
      <c r="A141" s="37"/>
      <c r="B141" s="38"/>
      <c r="C141" s="39"/>
      <c r="D141" s="254" t="s">
        <v>1355</v>
      </c>
      <c r="E141" s="39"/>
      <c r="F141" s="255" t="s">
        <v>1981</v>
      </c>
      <c r="G141" s="39"/>
      <c r="H141" s="39"/>
      <c r="I141" s="146"/>
      <c r="J141" s="39"/>
      <c r="K141" s="39"/>
      <c r="L141" s="43"/>
      <c r="M141" s="256"/>
      <c r="N141" s="257"/>
      <c r="O141" s="83"/>
      <c r="P141" s="83"/>
      <c r="Q141" s="83"/>
      <c r="R141" s="83"/>
      <c r="S141" s="83"/>
      <c r="T141" s="84"/>
      <c r="U141" s="37"/>
      <c r="V141" s="37"/>
      <c r="W141" s="37"/>
      <c r="X141" s="37"/>
      <c r="Y141" s="37"/>
      <c r="Z141" s="37"/>
      <c r="AA141" s="37"/>
      <c r="AB141" s="37"/>
      <c r="AC141" s="37"/>
      <c r="AD141" s="37"/>
      <c r="AE141" s="37"/>
      <c r="AT141" s="16" t="s">
        <v>1355</v>
      </c>
      <c r="AU141" s="16" t="s">
        <v>80</v>
      </c>
    </row>
    <row r="142" s="2" customFormat="1" ht="44.25" customHeight="1">
      <c r="A142" s="37"/>
      <c r="B142" s="38"/>
      <c r="C142" s="232" t="s">
        <v>272</v>
      </c>
      <c r="D142" s="232" t="s">
        <v>259</v>
      </c>
      <c r="E142" s="233" t="s">
        <v>1982</v>
      </c>
      <c r="F142" s="234" t="s">
        <v>1983</v>
      </c>
      <c r="G142" s="235" t="s">
        <v>206</v>
      </c>
      <c r="H142" s="236">
        <v>150</v>
      </c>
      <c r="I142" s="237"/>
      <c r="J142" s="238">
        <f>ROUND(I142*H142,2)</f>
        <v>0</v>
      </c>
      <c r="K142" s="234" t="s">
        <v>207</v>
      </c>
      <c r="L142" s="43"/>
      <c r="M142" s="239" t="s">
        <v>19</v>
      </c>
      <c r="N142" s="240" t="s">
        <v>42</v>
      </c>
      <c r="O142" s="83"/>
      <c r="P142" s="228">
        <f>O142*H142</f>
        <v>0</v>
      </c>
      <c r="Q142" s="228">
        <v>0</v>
      </c>
      <c r="R142" s="228">
        <f>Q142*H142</f>
        <v>0</v>
      </c>
      <c r="S142" s="228">
        <v>0</v>
      </c>
      <c r="T142" s="229">
        <f>S142*H142</f>
        <v>0</v>
      </c>
      <c r="U142" s="37"/>
      <c r="V142" s="37"/>
      <c r="W142" s="37"/>
      <c r="X142" s="37"/>
      <c r="Y142" s="37"/>
      <c r="Z142" s="37"/>
      <c r="AA142" s="37"/>
      <c r="AB142" s="37"/>
      <c r="AC142" s="37"/>
      <c r="AD142" s="37"/>
      <c r="AE142" s="37"/>
      <c r="AR142" s="230" t="s">
        <v>209</v>
      </c>
      <c r="AT142" s="230" t="s">
        <v>259</v>
      </c>
      <c r="AU142" s="230" t="s">
        <v>80</v>
      </c>
      <c r="AY142" s="16" t="s">
        <v>202</v>
      </c>
      <c r="BE142" s="231">
        <f>IF(N142="základní",J142,0)</f>
        <v>0</v>
      </c>
      <c r="BF142" s="231">
        <f>IF(N142="snížená",J142,0)</f>
        <v>0</v>
      </c>
      <c r="BG142" s="231">
        <f>IF(N142="zákl. přenesená",J142,0)</f>
        <v>0</v>
      </c>
      <c r="BH142" s="231">
        <f>IF(N142="sníž. přenesená",J142,0)</f>
        <v>0</v>
      </c>
      <c r="BI142" s="231">
        <f>IF(N142="nulová",J142,0)</f>
        <v>0</v>
      </c>
      <c r="BJ142" s="16" t="s">
        <v>78</v>
      </c>
      <c r="BK142" s="231">
        <f>ROUND(I142*H142,2)</f>
        <v>0</v>
      </c>
      <c r="BL142" s="16" t="s">
        <v>209</v>
      </c>
      <c r="BM142" s="230" t="s">
        <v>2676</v>
      </c>
    </row>
    <row r="143" s="2" customFormat="1">
      <c r="A143" s="37"/>
      <c r="B143" s="38"/>
      <c r="C143" s="39"/>
      <c r="D143" s="254" t="s">
        <v>1355</v>
      </c>
      <c r="E143" s="39"/>
      <c r="F143" s="255" t="s">
        <v>1985</v>
      </c>
      <c r="G143" s="39"/>
      <c r="H143" s="39"/>
      <c r="I143" s="146"/>
      <c r="J143" s="39"/>
      <c r="K143" s="39"/>
      <c r="L143" s="43"/>
      <c r="M143" s="256"/>
      <c r="N143" s="257"/>
      <c r="O143" s="83"/>
      <c r="P143" s="83"/>
      <c r="Q143" s="83"/>
      <c r="R143" s="83"/>
      <c r="S143" s="83"/>
      <c r="T143" s="84"/>
      <c r="U143" s="37"/>
      <c r="V143" s="37"/>
      <c r="W143" s="37"/>
      <c r="X143" s="37"/>
      <c r="Y143" s="37"/>
      <c r="Z143" s="37"/>
      <c r="AA143" s="37"/>
      <c r="AB143" s="37"/>
      <c r="AC143" s="37"/>
      <c r="AD143" s="37"/>
      <c r="AE143" s="37"/>
      <c r="AT143" s="16" t="s">
        <v>1355</v>
      </c>
      <c r="AU143" s="16" t="s">
        <v>80</v>
      </c>
    </row>
    <row r="144" s="2" customFormat="1" ht="44.25" customHeight="1">
      <c r="A144" s="37"/>
      <c r="B144" s="38"/>
      <c r="C144" s="232" t="s">
        <v>277</v>
      </c>
      <c r="D144" s="232" t="s">
        <v>259</v>
      </c>
      <c r="E144" s="233" t="s">
        <v>1987</v>
      </c>
      <c r="F144" s="234" t="s">
        <v>1988</v>
      </c>
      <c r="G144" s="235" t="s">
        <v>206</v>
      </c>
      <c r="H144" s="236">
        <v>150</v>
      </c>
      <c r="I144" s="237"/>
      <c r="J144" s="238">
        <f>ROUND(I144*H144,2)</f>
        <v>0</v>
      </c>
      <c r="K144" s="234" t="s">
        <v>207</v>
      </c>
      <c r="L144" s="43"/>
      <c r="M144" s="239" t="s">
        <v>19</v>
      </c>
      <c r="N144" s="240" t="s">
        <v>42</v>
      </c>
      <c r="O144" s="83"/>
      <c r="P144" s="228">
        <f>O144*H144</f>
        <v>0</v>
      </c>
      <c r="Q144" s="228">
        <v>0</v>
      </c>
      <c r="R144" s="228">
        <f>Q144*H144</f>
        <v>0</v>
      </c>
      <c r="S144" s="228">
        <v>0</v>
      </c>
      <c r="T144" s="229">
        <f>S144*H144</f>
        <v>0</v>
      </c>
      <c r="U144" s="37"/>
      <c r="V144" s="37"/>
      <c r="W144" s="37"/>
      <c r="X144" s="37"/>
      <c r="Y144" s="37"/>
      <c r="Z144" s="37"/>
      <c r="AA144" s="37"/>
      <c r="AB144" s="37"/>
      <c r="AC144" s="37"/>
      <c r="AD144" s="37"/>
      <c r="AE144" s="37"/>
      <c r="AR144" s="230" t="s">
        <v>209</v>
      </c>
      <c r="AT144" s="230" t="s">
        <v>259</v>
      </c>
      <c r="AU144" s="230" t="s">
        <v>80</v>
      </c>
      <c r="AY144" s="16" t="s">
        <v>202</v>
      </c>
      <c r="BE144" s="231">
        <f>IF(N144="základní",J144,0)</f>
        <v>0</v>
      </c>
      <c r="BF144" s="231">
        <f>IF(N144="snížená",J144,0)</f>
        <v>0</v>
      </c>
      <c r="BG144" s="231">
        <f>IF(N144="zákl. přenesená",J144,0)</f>
        <v>0</v>
      </c>
      <c r="BH144" s="231">
        <f>IF(N144="sníž. přenesená",J144,0)</f>
        <v>0</v>
      </c>
      <c r="BI144" s="231">
        <f>IF(N144="nulová",J144,0)</f>
        <v>0</v>
      </c>
      <c r="BJ144" s="16" t="s">
        <v>78</v>
      </c>
      <c r="BK144" s="231">
        <f>ROUND(I144*H144,2)</f>
        <v>0</v>
      </c>
      <c r="BL144" s="16" t="s">
        <v>209</v>
      </c>
      <c r="BM144" s="230" t="s">
        <v>2677</v>
      </c>
    </row>
    <row r="145" s="2" customFormat="1">
      <c r="A145" s="37"/>
      <c r="B145" s="38"/>
      <c r="C145" s="39"/>
      <c r="D145" s="254" t="s">
        <v>1355</v>
      </c>
      <c r="E145" s="39"/>
      <c r="F145" s="255" t="s">
        <v>1985</v>
      </c>
      <c r="G145" s="39"/>
      <c r="H145" s="39"/>
      <c r="I145" s="146"/>
      <c r="J145" s="39"/>
      <c r="K145" s="39"/>
      <c r="L145" s="43"/>
      <c r="M145" s="256"/>
      <c r="N145" s="257"/>
      <c r="O145" s="83"/>
      <c r="P145" s="83"/>
      <c r="Q145" s="83"/>
      <c r="R145" s="83"/>
      <c r="S145" s="83"/>
      <c r="T145" s="84"/>
      <c r="U145" s="37"/>
      <c r="V145" s="37"/>
      <c r="W145" s="37"/>
      <c r="X145" s="37"/>
      <c r="Y145" s="37"/>
      <c r="Z145" s="37"/>
      <c r="AA145" s="37"/>
      <c r="AB145" s="37"/>
      <c r="AC145" s="37"/>
      <c r="AD145" s="37"/>
      <c r="AE145" s="37"/>
      <c r="AT145" s="16" t="s">
        <v>1355</v>
      </c>
      <c r="AU145" s="16" t="s">
        <v>80</v>
      </c>
    </row>
    <row r="146" s="2" customFormat="1" ht="55.5" customHeight="1">
      <c r="A146" s="37"/>
      <c r="B146" s="38"/>
      <c r="C146" s="232" t="s">
        <v>282</v>
      </c>
      <c r="D146" s="232" t="s">
        <v>259</v>
      </c>
      <c r="E146" s="233" t="s">
        <v>2064</v>
      </c>
      <c r="F146" s="234" t="s">
        <v>2065</v>
      </c>
      <c r="G146" s="235" t="s">
        <v>2019</v>
      </c>
      <c r="H146" s="236">
        <v>0.20000000000000001</v>
      </c>
      <c r="I146" s="237"/>
      <c r="J146" s="238">
        <f>ROUND(I146*H146,2)</f>
        <v>0</v>
      </c>
      <c r="K146" s="234" t="s">
        <v>207</v>
      </c>
      <c r="L146" s="43"/>
      <c r="M146" s="239" t="s">
        <v>19</v>
      </c>
      <c r="N146" s="240" t="s">
        <v>42</v>
      </c>
      <c r="O146" s="83"/>
      <c r="P146" s="228">
        <f>O146*H146</f>
        <v>0</v>
      </c>
      <c r="Q146" s="228">
        <v>0</v>
      </c>
      <c r="R146" s="228">
        <f>Q146*H146</f>
        <v>0</v>
      </c>
      <c r="S146" s="228">
        <v>0</v>
      </c>
      <c r="T146" s="229">
        <f>S146*H146</f>
        <v>0</v>
      </c>
      <c r="U146" s="37"/>
      <c r="V146" s="37"/>
      <c r="W146" s="37"/>
      <c r="X146" s="37"/>
      <c r="Y146" s="37"/>
      <c r="Z146" s="37"/>
      <c r="AA146" s="37"/>
      <c r="AB146" s="37"/>
      <c r="AC146" s="37"/>
      <c r="AD146" s="37"/>
      <c r="AE146" s="37"/>
      <c r="AR146" s="230" t="s">
        <v>209</v>
      </c>
      <c r="AT146" s="230" t="s">
        <v>259</v>
      </c>
      <c r="AU146" s="230" t="s">
        <v>80</v>
      </c>
      <c r="AY146" s="16" t="s">
        <v>202</v>
      </c>
      <c r="BE146" s="231">
        <f>IF(N146="základní",J146,0)</f>
        <v>0</v>
      </c>
      <c r="BF146" s="231">
        <f>IF(N146="snížená",J146,0)</f>
        <v>0</v>
      </c>
      <c r="BG146" s="231">
        <f>IF(N146="zákl. přenesená",J146,0)</f>
        <v>0</v>
      </c>
      <c r="BH146" s="231">
        <f>IF(N146="sníž. přenesená",J146,0)</f>
        <v>0</v>
      </c>
      <c r="BI146" s="231">
        <f>IF(N146="nulová",J146,0)</f>
        <v>0</v>
      </c>
      <c r="BJ146" s="16" t="s">
        <v>78</v>
      </c>
      <c r="BK146" s="231">
        <f>ROUND(I146*H146,2)</f>
        <v>0</v>
      </c>
      <c r="BL146" s="16" t="s">
        <v>209</v>
      </c>
      <c r="BM146" s="230" t="s">
        <v>2678</v>
      </c>
    </row>
    <row r="147" s="2" customFormat="1">
      <c r="A147" s="37"/>
      <c r="B147" s="38"/>
      <c r="C147" s="39"/>
      <c r="D147" s="254" t="s">
        <v>1355</v>
      </c>
      <c r="E147" s="39"/>
      <c r="F147" s="255" t="s">
        <v>2067</v>
      </c>
      <c r="G147" s="39"/>
      <c r="H147" s="39"/>
      <c r="I147" s="146"/>
      <c r="J147" s="39"/>
      <c r="K147" s="39"/>
      <c r="L147" s="43"/>
      <c r="M147" s="256"/>
      <c r="N147" s="257"/>
      <c r="O147" s="83"/>
      <c r="P147" s="83"/>
      <c r="Q147" s="83"/>
      <c r="R147" s="83"/>
      <c r="S147" s="83"/>
      <c r="T147" s="84"/>
      <c r="U147" s="37"/>
      <c r="V147" s="37"/>
      <c r="W147" s="37"/>
      <c r="X147" s="37"/>
      <c r="Y147" s="37"/>
      <c r="Z147" s="37"/>
      <c r="AA147" s="37"/>
      <c r="AB147" s="37"/>
      <c r="AC147" s="37"/>
      <c r="AD147" s="37"/>
      <c r="AE147" s="37"/>
      <c r="AT147" s="16" t="s">
        <v>1355</v>
      </c>
      <c r="AU147" s="16" t="s">
        <v>80</v>
      </c>
    </row>
    <row r="148" s="11" customFormat="1" ht="25.92" customHeight="1">
      <c r="A148" s="11"/>
      <c r="B148" s="204"/>
      <c r="C148" s="205"/>
      <c r="D148" s="206" t="s">
        <v>70</v>
      </c>
      <c r="E148" s="207" t="s">
        <v>2076</v>
      </c>
      <c r="F148" s="207" t="s">
        <v>2077</v>
      </c>
      <c r="G148" s="205"/>
      <c r="H148" s="205"/>
      <c r="I148" s="208"/>
      <c r="J148" s="209">
        <f>BK148</f>
        <v>0</v>
      </c>
      <c r="K148" s="205"/>
      <c r="L148" s="210"/>
      <c r="M148" s="211"/>
      <c r="N148" s="212"/>
      <c r="O148" s="212"/>
      <c r="P148" s="213">
        <f>SUM(P149:P180)</f>
        <v>0</v>
      </c>
      <c r="Q148" s="212"/>
      <c r="R148" s="213">
        <f>SUM(R149:R180)</f>
        <v>0</v>
      </c>
      <c r="S148" s="212"/>
      <c r="T148" s="214">
        <f>SUM(T149:T180)</f>
        <v>0</v>
      </c>
      <c r="U148" s="11"/>
      <c r="V148" s="11"/>
      <c r="W148" s="11"/>
      <c r="X148" s="11"/>
      <c r="Y148" s="11"/>
      <c r="Z148" s="11"/>
      <c r="AA148" s="11"/>
      <c r="AB148" s="11"/>
      <c r="AC148" s="11"/>
      <c r="AD148" s="11"/>
      <c r="AE148" s="11"/>
      <c r="AR148" s="215" t="s">
        <v>209</v>
      </c>
      <c r="AT148" s="216" t="s">
        <v>70</v>
      </c>
      <c r="AU148" s="216" t="s">
        <v>71</v>
      </c>
      <c r="AY148" s="215" t="s">
        <v>202</v>
      </c>
      <c r="BK148" s="217">
        <f>SUM(BK149:BK180)</f>
        <v>0</v>
      </c>
    </row>
    <row r="149" s="2" customFormat="1" ht="100.5" customHeight="1">
      <c r="A149" s="37"/>
      <c r="B149" s="38"/>
      <c r="C149" s="232" t="s">
        <v>7</v>
      </c>
      <c r="D149" s="232" t="s">
        <v>259</v>
      </c>
      <c r="E149" s="233" t="s">
        <v>1352</v>
      </c>
      <c r="F149" s="234" t="s">
        <v>1353</v>
      </c>
      <c r="G149" s="235" t="s">
        <v>333</v>
      </c>
      <c r="H149" s="236">
        <v>4.9390000000000001</v>
      </c>
      <c r="I149" s="237"/>
      <c r="J149" s="238">
        <f>ROUND(I149*H149,2)</f>
        <v>0</v>
      </c>
      <c r="K149" s="234" t="s">
        <v>207</v>
      </c>
      <c r="L149" s="43"/>
      <c r="M149" s="239" t="s">
        <v>19</v>
      </c>
      <c r="N149" s="240" t="s">
        <v>42</v>
      </c>
      <c r="O149" s="83"/>
      <c r="P149" s="228">
        <f>O149*H149</f>
        <v>0</v>
      </c>
      <c r="Q149" s="228">
        <v>0</v>
      </c>
      <c r="R149" s="228">
        <f>Q149*H149</f>
        <v>0</v>
      </c>
      <c r="S149" s="228">
        <v>0</v>
      </c>
      <c r="T149" s="229">
        <f>S149*H149</f>
        <v>0</v>
      </c>
      <c r="U149" s="37"/>
      <c r="V149" s="37"/>
      <c r="W149" s="37"/>
      <c r="X149" s="37"/>
      <c r="Y149" s="37"/>
      <c r="Z149" s="37"/>
      <c r="AA149" s="37"/>
      <c r="AB149" s="37"/>
      <c r="AC149" s="37"/>
      <c r="AD149" s="37"/>
      <c r="AE149" s="37"/>
      <c r="AR149" s="230" t="s">
        <v>355</v>
      </c>
      <c r="AT149" s="230" t="s">
        <v>259</v>
      </c>
      <c r="AU149" s="230" t="s">
        <v>78</v>
      </c>
      <c r="AY149" s="16" t="s">
        <v>202</v>
      </c>
      <c r="BE149" s="231">
        <f>IF(N149="základní",J149,0)</f>
        <v>0</v>
      </c>
      <c r="BF149" s="231">
        <f>IF(N149="snížená",J149,0)</f>
        <v>0</v>
      </c>
      <c r="BG149" s="231">
        <f>IF(N149="zákl. přenesená",J149,0)</f>
        <v>0</v>
      </c>
      <c r="BH149" s="231">
        <f>IF(N149="sníž. přenesená",J149,0)</f>
        <v>0</v>
      </c>
      <c r="BI149" s="231">
        <f>IF(N149="nulová",J149,0)</f>
        <v>0</v>
      </c>
      <c r="BJ149" s="16" t="s">
        <v>78</v>
      </c>
      <c r="BK149" s="231">
        <f>ROUND(I149*H149,2)</f>
        <v>0</v>
      </c>
      <c r="BL149" s="16" t="s">
        <v>355</v>
      </c>
      <c r="BM149" s="230" t="s">
        <v>2679</v>
      </c>
    </row>
    <row r="150" s="2" customFormat="1">
      <c r="A150" s="37"/>
      <c r="B150" s="38"/>
      <c r="C150" s="39"/>
      <c r="D150" s="254" t="s">
        <v>1355</v>
      </c>
      <c r="E150" s="39"/>
      <c r="F150" s="255" t="s">
        <v>2084</v>
      </c>
      <c r="G150" s="39"/>
      <c r="H150" s="39"/>
      <c r="I150" s="146"/>
      <c r="J150" s="39"/>
      <c r="K150" s="39"/>
      <c r="L150" s="43"/>
      <c r="M150" s="256"/>
      <c r="N150" s="257"/>
      <c r="O150" s="83"/>
      <c r="P150" s="83"/>
      <c r="Q150" s="83"/>
      <c r="R150" s="83"/>
      <c r="S150" s="83"/>
      <c r="T150" s="84"/>
      <c r="U150" s="37"/>
      <c r="V150" s="37"/>
      <c r="W150" s="37"/>
      <c r="X150" s="37"/>
      <c r="Y150" s="37"/>
      <c r="Z150" s="37"/>
      <c r="AA150" s="37"/>
      <c r="AB150" s="37"/>
      <c r="AC150" s="37"/>
      <c r="AD150" s="37"/>
      <c r="AE150" s="37"/>
      <c r="AT150" s="16" t="s">
        <v>1355</v>
      </c>
      <c r="AU150" s="16" t="s">
        <v>78</v>
      </c>
    </row>
    <row r="151" s="2" customFormat="1">
      <c r="A151" s="37"/>
      <c r="B151" s="38"/>
      <c r="C151" s="39"/>
      <c r="D151" s="254" t="s">
        <v>341</v>
      </c>
      <c r="E151" s="39"/>
      <c r="F151" s="255" t="s">
        <v>2261</v>
      </c>
      <c r="G151" s="39"/>
      <c r="H151" s="39"/>
      <c r="I151" s="146"/>
      <c r="J151" s="39"/>
      <c r="K151" s="39"/>
      <c r="L151" s="43"/>
      <c r="M151" s="256"/>
      <c r="N151" s="257"/>
      <c r="O151" s="83"/>
      <c r="P151" s="83"/>
      <c r="Q151" s="83"/>
      <c r="R151" s="83"/>
      <c r="S151" s="83"/>
      <c r="T151" s="84"/>
      <c r="U151" s="37"/>
      <c r="V151" s="37"/>
      <c r="W151" s="37"/>
      <c r="X151" s="37"/>
      <c r="Y151" s="37"/>
      <c r="Z151" s="37"/>
      <c r="AA151" s="37"/>
      <c r="AB151" s="37"/>
      <c r="AC151" s="37"/>
      <c r="AD151" s="37"/>
      <c r="AE151" s="37"/>
      <c r="AT151" s="16" t="s">
        <v>341</v>
      </c>
      <c r="AU151" s="16" t="s">
        <v>78</v>
      </c>
    </row>
    <row r="152" s="2" customFormat="1" ht="100.5" customHeight="1">
      <c r="A152" s="37"/>
      <c r="B152" s="38"/>
      <c r="C152" s="232" t="s">
        <v>289</v>
      </c>
      <c r="D152" s="232" t="s">
        <v>259</v>
      </c>
      <c r="E152" s="233" t="s">
        <v>2081</v>
      </c>
      <c r="F152" s="234" t="s">
        <v>2082</v>
      </c>
      <c r="G152" s="235" t="s">
        <v>333</v>
      </c>
      <c r="H152" s="236">
        <v>54</v>
      </c>
      <c r="I152" s="237"/>
      <c r="J152" s="238">
        <f>ROUND(I152*H152,2)</f>
        <v>0</v>
      </c>
      <c r="K152" s="234" t="s">
        <v>207</v>
      </c>
      <c r="L152" s="43"/>
      <c r="M152" s="239" t="s">
        <v>19</v>
      </c>
      <c r="N152" s="240" t="s">
        <v>42</v>
      </c>
      <c r="O152" s="83"/>
      <c r="P152" s="228">
        <f>O152*H152</f>
        <v>0</v>
      </c>
      <c r="Q152" s="228">
        <v>0</v>
      </c>
      <c r="R152" s="228">
        <f>Q152*H152</f>
        <v>0</v>
      </c>
      <c r="S152" s="228">
        <v>0</v>
      </c>
      <c r="T152" s="229">
        <f>S152*H152</f>
        <v>0</v>
      </c>
      <c r="U152" s="37"/>
      <c r="V152" s="37"/>
      <c r="W152" s="37"/>
      <c r="X152" s="37"/>
      <c r="Y152" s="37"/>
      <c r="Z152" s="37"/>
      <c r="AA152" s="37"/>
      <c r="AB152" s="37"/>
      <c r="AC152" s="37"/>
      <c r="AD152" s="37"/>
      <c r="AE152" s="37"/>
      <c r="AR152" s="230" t="s">
        <v>355</v>
      </c>
      <c r="AT152" s="230" t="s">
        <v>259</v>
      </c>
      <c r="AU152" s="230" t="s">
        <v>78</v>
      </c>
      <c r="AY152" s="16" t="s">
        <v>202</v>
      </c>
      <c r="BE152" s="231">
        <f>IF(N152="základní",J152,0)</f>
        <v>0</v>
      </c>
      <c r="BF152" s="231">
        <f>IF(N152="snížená",J152,0)</f>
        <v>0</v>
      </c>
      <c r="BG152" s="231">
        <f>IF(N152="zákl. přenesená",J152,0)</f>
        <v>0</v>
      </c>
      <c r="BH152" s="231">
        <f>IF(N152="sníž. přenesená",J152,0)</f>
        <v>0</v>
      </c>
      <c r="BI152" s="231">
        <f>IF(N152="nulová",J152,0)</f>
        <v>0</v>
      </c>
      <c r="BJ152" s="16" t="s">
        <v>78</v>
      </c>
      <c r="BK152" s="231">
        <f>ROUND(I152*H152,2)</f>
        <v>0</v>
      </c>
      <c r="BL152" s="16" t="s">
        <v>355</v>
      </c>
      <c r="BM152" s="230" t="s">
        <v>2680</v>
      </c>
    </row>
    <row r="153" s="2" customFormat="1">
      <c r="A153" s="37"/>
      <c r="B153" s="38"/>
      <c r="C153" s="39"/>
      <c r="D153" s="254" t="s">
        <v>1355</v>
      </c>
      <c r="E153" s="39"/>
      <c r="F153" s="255" t="s">
        <v>2084</v>
      </c>
      <c r="G153" s="39"/>
      <c r="H153" s="39"/>
      <c r="I153" s="146"/>
      <c r="J153" s="39"/>
      <c r="K153" s="39"/>
      <c r="L153" s="43"/>
      <c r="M153" s="256"/>
      <c r="N153" s="257"/>
      <c r="O153" s="83"/>
      <c r="P153" s="83"/>
      <c r="Q153" s="83"/>
      <c r="R153" s="83"/>
      <c r="S153" s="83"/>
      <c r="T153" s="84"/>
      <c r="U153" s="37"/>
      <c r="V153" s="37"/>
      <c r="W153" s="37"/>
      <c r="X153" s="37"/>
      <c r="Y153" s="37"/>
      <c r="Z153" s="37"/>
      <c r="AA153" s="37"/>
      <c r="AB153" s="37"/>
      <c r="AC153" s="37"/>
      <c r="AD153" s="37"/>
      <c r="AE153" s="37"/>
      <c r="AT153" s="16" t="s">
        <v>1355</v>
      </c>
      <c r="AU153" s="16" t="s">
        <v>78</v>
      </c>
    </row>
    <row r="154" s="2" customFormat="1">
      <c r="A154" s="37"/>
      <c r="B154" s="38"/>
      <c r="C154" s="39"/>
      <c r="D154" s="254" t="s">
        <v>341</v>
      </c>
      <c r="E154" s="39"/>
      <c r="F154" s="255" t="s">
        <v>2085</v>
      </c>
      <c r="G154" s="39"/>
      <c r="H154" s="39"/>
      <c r="I154" s="146"/>
      <c r="J154" s="39"/>
      <c r="K154" s="39"/>
      <c r="L154" s="43"/>
      <c r="M154" s="256"/>
      <c r="N154" s="257"/>
      <c r="O154" s="83"/>
      <c r="P154" s="83"/>
      <c r="Q154" s="83"/>
      <c r="R154" s="83"/>
      <c r="S154" s="83"/>
      <c r="T154" s="84"/>
      <c r="U154" s="37"/>
      <c r="V154" s="37"/>
      <c r="W154" s="37"/>
      <c r="X154" s="37"/>
      <c r="Y154" s="37"/>
      <c r="Z154" s="37"/>
      <c r="AA154" s="37"/>
      <c r="AB154" s="37"/>
      <c r="AC154" s="37"/>
      <c r="AD154" s="37"/>
      <c r="AE154" s="37"/>
      <c r="AT154" s="16" t="s">
        <v>341</v>
      </c>
      <c r="AU154" s="16" t="s">
        <v>78</v>
      </c>
    </row>
    <row r="155" s="13" customFormat="1">
      <c r="A155" s="13"/>
      <c r="B155" s="264"/>
      <c r="C155" s="265"/>
      <c r="D155" s="254" t="s">
        <v>1417</v>
      </c>
      <c r="E155" s="266" t="s">
        <v>19</v>
      </c>
      <c r="F155" s="267" t="s">
        <v>2154</v>
      </c>
      <c r="G155" s="265"/>
      <c r="H155" s="268">
        <v>54</v>
      </c>
      <c r="I155" s="269"/>
      <c r="J155" s="265"/>
      <c r="K155" s="265"/>
      <c r="L155" s="270"/>
      <c r="M155" s="271"/>
      <c r="N155" s="272"/>
      <c r="O155" s="272"/>
      <c r="P155" s="272"/>
      <c r="Q155" s="272"/>
      <c r="R155" s="272"/>
      <c r="S155" s="272"/>
      <c r="T155" s="273"/>
      <c r="U155" s="13"/>
      <c r="V155" s="13"/>
      <c r="W155" s="13"/>
      <c r="X155" s="13"/>
      <c r="Y155" s="13"/>
      <c r="Z155" s="13"/>
      <c r="AA155" s="13"/>
      <c r="AB155" s="13"/>
      <c r="AC155" s="13"/>
      <c r="AD155" s="13"/>
      <c r="AE155" s="13"/>
      <c r="AT155" s="274" t="s">
        <v>1417</v>
      </c>
      <c r="AU155" s="274" t="s">
        <v>78</v>
      </c>
      <c r="AV155" s="13" t="s">
        <v>80</v>
      </c>
      <c r="AW155" s="13" t="s">
        <v>33</v>
      </c>
      <c r="AX155" s="13" t="s">
        <v>78</v>
      </c>
      <c r="AY155" s="274" t="s">
        <v>202</v>
      </c>
    </row>
    <row r="156" s="2" customFormat="1" ht="100.5" customHeight="1">
      <c r="A156" s="37"/>
      <c r="B156" s="38"/>
      <c r="C156" s="232" t="s">
        <v>293</v>
      </c>
      <c r="D156" s="232" t="s">
        <v>259</v>
      </c>
      <c r="E156" s="233" t="s">
        <v>2089</v>
      </c>
      <c r="F156" s="234" t="s">
        <v>2090</v>
      </c>
      <c r="G156" s="235" t="s">
        <v>333</v>
      </c>
      <c r="H156" s="236">
        <v>34.023000000000003</v>
      </c>
      <c r="I156" s="237"/>
      <c r="J156" s="238">
        <f>ROUND(I156*H156,2)</f>
        <v>0</v>
      </c>
      <c r="K156" s="234" t="s">
        <v>207</v>
      </c>
      <c r="L156" s="43"/>
      <c r="M156" s="239" t="s">
        <v>19</v>
      </c>
      <c r="N156" s="240" t="s">
        <v>42</v>
      </c>
      <c r="O156" s="83"/>
      <c r="P156" s="228">
        <f>O156*H156</f>
        <v>0</v>
      </c>
      <c r="Q156" s="228">
        <v>0</v>
      </c>
      <c r="R156" s="228">
        <f>Q156*H156</f>
        <v>0</v>
      </c>
      <c r="S156" s="228">
        <v>0</v>
      </c>
      <c r="T156" s="229">
        <f>S156*H156</f>
        <v>0</v>
      </c>
      <c r="U156" s="37"/>
      <c r="V156" s="37"/>
      <c r="W156" s="37"/>
      <c r="X156" s="37"/>
      <c r="Y156" s="37"/>
      <c r="Z156" s="37"/>
      <c r="AA156" s="37"/>
      <c r="AB156" s="37"/>
      <c r="AC156" s="37"/>
      <c r="AD156" s="37"/>
      <c r="AE156" s="37"/>
      <c r="AR156" s="230" t="s">
        <v>355</v>
      </c>
      <c r="AT156" s="230" t="s">
        <v>259</v>
      </c>
      <c r="AU156" s="230" t="s">
        <v>78</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355</v>
      </c>
      <c r="BM156" s="230" t="s">
        <v>2681</v>
      </c>
    </row>
    <row r="157" s="2" customFormat="1">
      <c r="A157" s="37"/>
      <c r="B157" s="38"/>
      <c r="C157" s="39"/>
      <c r="D157" s="254" t="s">
        <v>1355</v>
      </c>
      <c r="E157" s="39"/>
      <c r="F157" s="255" t="s">
        <v>2084</v>
      </c>
      <c r="G157" s="39"/>
      <c r="H157" s="39"/>
      <c r="I157" s="146"/>
      <c r="J157" s="39"/>
      <c r="K157" s="39"/>
      <c r="L157" s="43"/>
      <c r="M157" s="256"/>
      <c r="N157" s="257"/>
      <c r="O157" s="83"/>
      <c r="P157" s="83"/>
      <c r="Q157" s="83"/>
      <c r="R157" s="83"/>
      <c r="S157" s="83"/>
      <c r="T157" s="84"/>
      <c r="U157" s="37"/>
      <c r="V157" s="37"/>
      <c r="W157" s="37"/>
      <c r="X157" s="37"/>
      <c r="Y157" s="37"/>
      <c r="Z157" s="37"/>
      <c r="AA157" s="37"/>
      <c r="AB157" s="37"/>
      <c r="AC157" s="37"/>
      <c r="AD157" s="37"/>
      <c r="AE157" s="37"/>
      <c r="AT157" s="16" t="s">
        <v>1355</v>
      </c>
      <c r="AU157" s="16" t="s">
        <v>78</v>
      </c>
    </row>
    <row r="158" s="2" customFormat="1">
      <c r="A158" s="37"/>
      <c r="B158" s="38"/>
      <c r="C158" s="39"/>
      <c r="D158" s="254" t="s">
        <v>341</v>
      </c>
      <c r="E158" s="39"/>
      <c r="F158" s="255" t="s">
        <v>2682</v>
      </c>
      <c r="G158" s="39"/>
      <c r="H158" s="39"/>
      <c r="I158" s="146"/>
      <c r="J158" s="39"/>
      <c r="K158" s="39"/>
      <c r="L158" s="43"/>
      <c r="M158" s="256"/>
      <c r="N158" s="257"/>
      <c r="O158" s="83"/>
      <c r="P158" s="83"/>
      <c r="Q158" s="83"/>
      <c r="R158" s="83"/>
      <c r="S158" s="83"/>
      <c r="T158" s="84"/>
      <c r="U158" s="37"/>
      <c r="V158" s="37"/>
      <c r="W158" s="37"/>
      <c r="X158" s="37"/>
      <c r="Y158" s="37"/>
      <c r="Z158" s="37"/>
      <c r="AA158" s="37"/>
      <c r="AB158" s="37"/>
      <c r="AC158" s="37"/>
      <c r="AD158" s="37"/>
      <c r="AE158" s="37"/>
      <c r="AT158" s="16" t="s">
        <v>341</v>
      </c>
      <c r="AU158" s="16" t="s">
        <v>78</v>
      </c>
    </row>
    <row r="159" s="13" customFormat="1">
      <c r="A159" s="13"/>
      <c r="B159" s="264"/>
      <c r="C159" s="265"/>
      <c r="D159" s="254" t="s">
        <v>1417</v>
      </c>
      <c r="E159" s="266" t="s">
        <v>19</v>
      </c>
      <c r="F159" s="267" t="s">
        <v>2683</v>
      </c>
      <c r="G159" s="265"/>
      <c r="H159" s="268">
        <v>34.023000000000003</v>
      </c>
      <c r="I159" s="269"/>
      <c r="J159" s="265"/>
      <c r="K159" s="265"/>
      <c r="L159" s="270"/>
      <c r="M159" s="271"/>
      <c r="N159" s="272"/>
      <c r="O159" s="272"/>
      <c r="P159" s="272"/>
      <c r="Q159" s="272"/>
      <c r="R159" s="272"/>
      <c r="S159" s="272"/>
      <c r="T159" s="273"/>
      <c r="U159" s="13"/>
      <c r="V159" s="13"/>
      <c r="W159" s="13"/>
      <c r="X159" s="13"/>
      <c r="Y159" s="13"/>
      <c r="Z159" s="13"/>
      <c r="AA159" s="13"/>
      <c r="AB159" s="13"/>
      <c r="AC159" s="13"/>
      <c r="AD159" s="13"/>
      <c r="AE159" s="13"/>
      <c r="AT159" s="274" t="s">
        <v>1417</v>
      </c>
      <c r="AU159" s="274" t="s">
        <v>78</v>
      </c>
      <c r="AV159" s="13" t="s">
        <v>80</v>
      </c>
      <c r="AW159" s="13" t="s">
        <v>33</v>
      </c>
      <c r="AX159" s="13" t="s">
        <v>78</v>
      </c>
      <c r="AY159" s="274" t="s">
        <v>202</v>
      </c>
    </row>
    <row r="160" s="2" customFormat="1" ht="100.5" customHeight="1">
      <c r="A160" s="37"/>
      <c r="B160" s="38"/>
      <c r="C160" s="232" t="s">
        <v>298</v>
      </c>
      <c r="D160" s="232" t="s">
        <v>259</v>
      </c>
      <c r="E160" s="233" t="s">
        <v>2094</v>
      </c>
      <c r="F160" s="234" t="s">
        <v>2095</v>
      </c>
      <c r="G160" s="235" t="s">
        <v>333</v>
      </c>
      <c r="H160" s="236">
        <v>0.84999999999999998</v>
      </c>
      <c r="I160" s="237"/>
      <c r="J160" s="238">
        <f>ROUND(I160*H160,2)</f>
        <v>0</v>
      </c>
      <c r="K160" s="234" t="s">
        <v>207</v>
      </c>
      <c r="L160" s="43"/>
      <c r="M160" s="239" t="s">
        <v>19</v>
      </c>
      <c r="N160" s="240" t="s">
        <v>42</v>
      </c>
      <c r="O160" s="83"/>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355</v>
      </c>
      <c r="AT160" s="230" t="s">
        <v>259</v>
      </c>
      <c r="AU160" s="230" t="s">
        <v>78</v>
      </c>
      <c r="AY160" s="16" t="s">
        <v>202</v>
      </c>
      <c r="BE160" s="231">
        <f>IF(N160="základní",J160,0)</f>
        <v>0</v>
      </c>
      <c r="BF160" s="231">
        <f>IF(N160="snížená",J160,0)</f>
        <v>0</v>
      </c>
      <c r="BG160" s="231">
        <f>IF(N160="zákl. přenesená",J160,0)</f>
        <v>0</v>
      </c>
      <c r="BH160" s="231">
        <f>IF(N160="sníž. přenesená",J160,0)</f>
        <v>0</v>
      </c>
      <c r="BI160" s="231">
        <f>IF(N160="nulová",J160,0)</f>
        <v>0</v>
      </c>
      <c r="BJ160" s="16" t="s">
        <v>78</v>
      </c>
      <c r="BK160" s="231">
        <f>ROUND(I160*H160,2)</f>
        <v>0</v>
      </c>
      <c r="BL160" s="16" t="s">
        <v>355</v>
      </c>
      <c r="BM160" s="230" t="s">
        <v>2684</v>
      </c>
    </row>
    <row r="161" s="2" customFormat="1">
      <c r="A161" s="37"/>
      <c r="B161" s="38"/>
      <c r="C161" s="39"/>
      <c r="D161" s="254" t="s">
        <v>1355</v>
      </c>
      <c r="E161" s="39"/>
      <c r="F161" s="255" t="s">
        <v>2084</v>
      </c>
      <c r="G161" s="39"/>
      <c r="H161" s="39"/>
      <c r="I161" s="146"/>
      <c r="J161" s="39"/>
      <c r="K161" s="39"/>
      <c r="L161" s="43"/>
      <c r="M161" s="256"/>
      <c r="N161" s="257"/>
      <c r="O161" s="83"/>
      <c r="P161" s="83"/>
      <c r="Q161" s="83"/>
      <c r="R161" s="83"/>
      <c r="S161" s="83"/>
      <c r="T161" s="84"/>
      <c r="U161" s="37"/>
      <c r="V161" s="37"/>
      <c r="W161" s="37"/>
      <c r="X161" s="37"/>
      <c r="Y161" s="37"/>
      <c r="Z161" s="37"/>
      <c r="AA161" s="37"/>
      <c r="AB161" s="37"/>
      <c r="AC161" s="37"/>
      <c r="AD161" s="37"/>
      <c r="AE161" s="37"/>
      <c r="AT161" s="16" t="s">
        <v>1355</v>
      </c>
      <c r="AU161" s="16" t="s">
        <v>78</v>
      </c>
    </row>
    <row r="162" s="2" customFormat="1">
      <c r="A162" s="37"/>
      <c r="B162" s="38"/>
      <c r="C162" s="39"/>
      <c r="D162" s="254" t="s">
        <v>341</v>
      </c>
      <c r="E162" s="39"/>
      <c r="F162" s="255" t="s">
        <v>2097</v>
      </c>
      <c r="G162" s="39"/>
      <c r="H162" s="39"/>
      <c r="I162" s="146"/>
      <c r="J162" s="39"/>
      <c r="K162" s="39"/>
      <c r="L162" s="43"/>
      <c r="M162" s="256"/>
      <c r="N162" s="257"/>
      <c r="O162" s="83"/>
      <c r="P162" s="83"/>
      <c r="Q162" s="83"/>
      <c r="R162" s="83"/>
      <c r="S162" s="83"/>
      <c r="T162" s="84"/>
      <c r="U162" s="37"/>
      <c r="V162" s="37"/>
      <c r="W162" s="37"/>
      <c r="X162" s="37"/>
      <c r="Y162" s="37"/>
      <c r="Z162" s="37"/>
      <c r="AA162" s="37"/>
      <c r="AB162" s="37"/>
      <c r="AC162" s="37"/>
      <c r="AD162" s="37"/>
      <c r="AE162" s="37"/>
      <c r="AT162" s="16" t="s">
        <v>341</v>
      </c>
      <c r="AU162" s="16" t="s">
        <v>78</v>
      </c>
    </row>
    <row r="163" s="2" customFormat="1" ht="100.5" customHeight="1">
      <c r="A163" s="37"/>
      <c r="B163" s="38"/>
      <c r="C163" s="232" t="s">
        <v>391</v>
      </c>
      <c r="D163" s="232" t="s">
        <v>259</v>
      </c>
      <c r="E163" s="233" t="s">
        <v>2094</v>
      </c>
      <c r="F163" s="234" t="s">
        <v>2095</v>
      </c>
      <c r="G163" s="235" t="s">
        <v>333</v>
      </c>
      <c r="H163" s="236">
        <v>2.1200000000000001</v>
      </c>
      <c r="I163" s="237"/>
      <c r="J163" s="238">
        <f>ROUND(I163*H163,2)</f>
        <v>0</v>
      </c>
      <c r="K163" s="234" t="s">
        <v>207</v>
      </c>
      <c r="L163" s="43"/>
      <c r="M163" s="239" t="s">
        <v>19</v>
      </c>
      <c r="N163" s="240" t="s">
        <v>42</v>
      </c>
      <c r="O163" s="83"/>
      <c r="P163" s="228">
        <f>O163*H163</f>
        <v>0</v>
      </c>
      <c r="Q163" s="228">
        <v>0</v>
      </c>
      <c r="R163" s="228">
        <f>Q163*H163</f>
        <v>0</v>
      </c>
      <c r="S163" s="228">
        <v>0</v>
      </c>
      <c r="T163" s="229">
        <f>S163*H163</f>
        <v>0</v>
      </c>
      <c r="U163" s="37"/>
      <c r="V163" s="37"/>
      <c r="W163" s="37"/>
      <c r="X163" s="37"/>
      <c r="Y163" s="37"/>
      <c r="Z163" s="37"/>
      <c r="AA163" s="37"/>
      <c r="AB163" s="37"/>
      <c r="AC163" s="37"/>
      <c r="AD163" s="37"/>
      <c r="AE163" s="37"/>
      <c r="AR163" s="230" t="s">
        <v>355</v>
      </c>
      <c r="AT163" s="230" t="s">
        <v>259</v>
      </c>
      <c r="AU163" s="230" t="s">
        <v>78</v>
      </c>
      <c r="AY163" s="16" t="s">
        <v>202</v>
      </c>
      <c r="BE163" s="231">
        <f>IF(N163="základní",J163,0)</f>
        <v>0</v>
      </c>
      <c r="BF163" s="231">
        <f>IF(N163="snížená",J163,0)</f>
        <v>0</v>
      </c>
      <c r="BG163" s="231">
        <f>IF(N163="zákl. přenesená",J163,0)</f>
        <v>0</v>
      </c>
      <c r="BH163" s="231">
        <f>IF(N163="sníž. přenesená",J163,0)</f>
        <v>0</v>
      </c>
      <c r="BI163" s="231">
        <f>IF(N163="nulová",J163,0)</f>
        <v>0</v>
      </c>
      <c r="BJ163" s="16" t="s">
        <v>78</v>
      </c>
      <c r="BK163" s="231">
        <f>ROUND(I163*H163,2)</f>
        <v>0</v>
      </c>
      <c r="BL163" s="16" t="s">
        <v>355</v>
      </c>
      <c r="BM163" s="230" t="s">
        <v>2685</v>
      </c>
    </row>
    <row r="164" s="2" customFormat="1">
      <c r="A164" s="37"/>
      <c r="B164" s="38"/>
      <c r="C164" s="39"/>
      <c r="D164" s="254" t="s">
        <v>1355</v>
      </c>
      <c r="E164" s="39"/>
      <c r="F164" s="255" t="s">
        <v>2084</v>
      </c>
      <c r="G164" s="39"/>
      <c r="H164" s="39"/>
      <c r="I164" s="146"/>
      <c r="J164" s="39"/>
      <c r="K164" s="39"/>
      <c r="L164" s="43"/>
      <c r="M164" s="256"/>
      <c r="N164" s="257"/>
      <c r="O164" s="83"/>
      <c r="P164" s="83"/>
      <c r="Q164" s="83"/>
      <c r="R164" s="83"/>
      <c r="S164" s="83"/>
      <c r="T164" s="84"/>
      <c r="U164" s="37"/>
      <c r="V164" s="37"/>
      <c r="W164" s="37"/>
      <c r="X164" s="37"/>
      <c r="Y164" s="37"/>
      <c r="Z164" s="37"/>
      <c r="AA164" s="37"/>
      <c r="AB164" s="37"/>
      <c r="AC164" s="37"/>
      <c r="AD164" s="37"/>
      <c r="AE164" s="37"/>
      <c r="AT164" s="16" t="s">
        <v>1355</v>
      </c>
      <c r="AU164" s="16" t="s">
        <v>78</v>
      </c>
    </row>
    <row r="165" s="2" customFormat="1">
      <c r="A165" s="37"/>
      <c r="B165" s="38"/>
      <c r="C165" s="39"/>
      <c r="D165" s="254" t="s">
        <v>341</v>
      </c>
      <c r="E165" s="39"/>
      <c r="F165" s="255" t="s">
        <v>2099</v>
      </c>
      <c r="G165" s="39"/>
      <c r="H165" s="39"/>
      <c r="I165" s="146"/>
      <c r="J165" s="39"/>
      <c r="K165" s="39"/>
      <c r="L165" s="43"/>
      <c r="M165" s="256"/>
      <c r="N165" s="257"/>
      <c r="O165" s="83"/>
      <c r="P165" s="83"/>
      <c r="Q165" s="83"/>
      <c r="R165" s="83"/>
      <c r="S165" s="83"/>
      <c r="T165" s="84"/>
      <c r="U165" s="37"/>
      <c r="V165" s="37"/>
      <c r="W165" s="37"/>
      <c r="X165" s="37"/>
      <c r="Y165" s="37"/>
      <c r="Z165" s="37"/>
      <c r="AA165" s="37"/>
      <c r="AB165" s="37"/>
      <c r="AC165" s="37"/>
      <c r="AD165" s="37"/>
      <c r="AE165" s="37"/>
      <c r="AT165" s="16" t="s">
        <v>341</v>
      </c>
      <c r="AU165" s="16" t="s">
        <v>78</v>
      </c>
    </row>
    <row r="166" s="2" customFormat="1" ht="44.25" customHeight="1">
      <c r="A166" s="37"/>
      <c r="B166" s="38"/>
      <c r="C166" s="232" t="s">
        <v>395</v>
      </c>
      <c r="D166" s="232" t="s">
        <v>259</v>
      </c>
      <c r="E166" s="233" t="s">
        <v>2100</v>
      </c>
      <c r="F166" s="234" t="s">
        <v>2101</v>
      </c>
      <c r="G166" s="235" t="s">
        <v>333</v>
      </c>
      <c r="H166" s="236">
        <v>34</v>
      </c>
      <c r="I166" s="237"/>
      <c r="J166" s="238">
        <f>ROUND(I166*H166,2)</f>
        <v>0</v>
      </c>
      <c r="K166" s="234" t="s">
        <v>207</v>
      </c>
      <c r="L166" s="43"/>
      <c r="M166" s="239" t="s">
        <v>19</v>
      </c>
      <c r="N166" s="240" t="s">
        <v>42</v>
      </c>
      <c r="O166" s="83"/>
      <c r="P166" s="228">
        <f>O166*H166</f>
        <v>0</v>
      </c>
      <c r="Q166" s="228">
        <v>0</v>
      </c>
      <c r="R166" s="228">
        <f>Q166*H166</f>
        <v>0</v>
      </c>
      <c r="S166" s="228">
        <v>0</v>
      </c>
      <c r="T166" s="229">
        <f>S166*H166</f>
        <v>0</v>
      </c>
      <c r="U166" s="37"/>
      <c r="V166" s="37"/>
      <c r="W166" s="37"/>
      <c r="X166" s="37"/>
      <c r="Y166" s="37"/>
      <c r="Z166" s="37"/>
      <c r="AA166" s="37"/>
      <c r="AB166" s="37"/>
      <c r="AC166" s="37"/>
      <c r="AD166" s="37"/>
      <c r="AE166" s="37"/>
      <c r="AR166" s="230" t="s">
        <v>355</v>
      </c>
      <c r="AT166" s="230" t="s">
        <v>259</v>
      </c>
      <c r="AU166" s="230" t="s">
        <v>78</v>
      </c>
      <c r="AY166" s="16" t="s">
        <v>202</v>
      </c>
      <c r="BE166" s="231">
        <f>IF(N166="základní",J166,0)</f>
        <v>0</v>
      </c>
      <c r="BF166" s="231">
        <f>IF(N166="snížená",J166,0)</f>
        <v>0</v>
      </c>
      <c r="BG166" s="231">
        <f>IF(N166="zákl. přenesená",J166,0)</f>
        <v>0</v>
      </c>
      <c r="BH166" s="231">
        <f>IF(N166="sníž. přenesená",J166,0)</f>
        <v>0</v>
      </c>
      <c r="BI166" s="231">
        <f>IF(N166="nulová",J166,0)</f>
        <v>0</v>
      </c>
      <c r="BJ166" s="16" t="s">
        <v>78</v>
      </c>
      <c r="BK166" s="231">
        <f>ROUND(I166*H166,2)</f>
        <v>0</v>
      </c>
      <c r="BL166" s="16" t="s">
        <v>355</v>
      </c>
      <c r="BM166" s="230" t="s">
        <v>2686</v>
      </c>
    </row>
    <row r="167" s="2" customFormat="1">
      <c r="A167" s="37"/>
      <c r="B167" s="38"/>
      <c r="C167" s="39"/>
      <c r="D167" s="254" t="s">
        <v>1355</v>
      </c>
      <c r="E167" s="39"/>
      <c r="F167" s="255" t="s">
        <v>2103</v>
      </c>
      <c r="G167" s="39"/>
      <c r="H167" s="39"/>
      <c r="I167" s="146"/>
      <c r="J167" s="39"/>
      <c r="K167" s="39"/>
      <c r="L167" s="43"/>
      <c r="M167" s="256"/>
      <c r="N167" s="257"/>
      <c r="O167" s="83"/>
      <c r="P167" s="83"/>
      <c r="Q167" s="83"/>
      <c r="R167" s="83"/>
      <c r="S167" s="83"/>
      <c r="T167" s="84"/>
      <c r="U167" s="37"/>
      <c r="V167" s="37"/>
      <c r="W167" s="37"/>
      <c r="X167" s="37"/>
      <c r="Y167" s="37"/>
      <c r="Z167" s="37"/>
      <c r="AA167" s="37"/>
      <c r="AB167" s="37"/>
      <c r="AC167" s="37"/>
      <c r="AD167" s="37"/>
      <c r="AE167" s="37"/>
      <c r="AT167" s="16" t="s">
        <v>1355</v>
      </c>
      <c r="AU167" s="16" t="s">
        <v>78</v>
      </c>
    </row>
    <row r="168" s="2" customFormat="1">
      <c r="A168" s="37"/>
      <c r="B168" s="38"/>
      <c r="C168" s="39"/>
      <c r="D168" s="254" t="s">
        <v>341</v>
      </c>
      <c r="E168" s="39"/>
      <c r="F168" s="255" t="s">
        <v>2368</v>
      </c>
      <c r="G168" s="39"/>
      <c r="H168" s="39"/>
      <c r="I168" s="146"/>
      <c r="J168" s="39"/>
      <c r="K168" s="39"/>
      <c r="L168" s="43"/>
      <c r="M168" s="256"/>
      <c r="N168" s="257"/>
      <c r="O168" s="83"/>
      <c r="P168" s="83"/>
      <c r="Q168" s="83"/>
      <c r="R168" s="83"/>
      <c r="S168" s="83"/>
      <c r="T168" s="84"/>
      <c r="U168" s="37"/>
      <c r="V168" s="37"/>
      <c r="W168" s="37"/>
      <c r="X168" s="37"/>
      <c r="Y168" s="37"/>
      <c r="Z168" s="37"/>
      <c r="AA168" s="37"/>
      <c r="AB168" s="37"/>
      <c r="AC168" s="37"/>
      <c r="AD168" s="37"/>
      <c r="AE168" s="37"/>
      <c r="AT168" s="16" t="s">
        <v>341</v>
      </c>
      <c r="AU168" s="16" t="s">
        <v>78</v>
      </c>
    </row>
    <row r="169" s="13" customFormat="1">
      <c r="A169" s="13"/>
      <c r="B169" s="264"/>
      <c r="C169" s="265"/>
      <c r="D169" s="254" t="s">
        <v>1417</v>
      </c>
      <c r="E169" s="266" t="s">
        <v>19</v>
      </c>
      <c r="F169" s="267" t="s">
        <v>2687</v>
      </c>
      <c r="G169" s="265"/>
      <c r="H169" s="268">
        <v>34</v>
      </c>
      <c r="I169" s="269"/>
      <c r="J169" s="265"/>
      <c r="K169" s="265"/>
      <c r="L169" s="270"/>
      <c r="M169" s="271"/>
      <c r="N169" s="272"/>
      <c r="O169" s="272"/>
      <c r="P169" s="272"/>
      <c r="Q169" s="272"/>
      <c r="R169" s="272"/>
      <c r="S169" s="272"/>
      <c r="T169" s="273"/>
      <c r="U169" s="13"/>
      <c r="V169" s="13"/>
      <c r="W169" s="13"/>
      <c r="X169" s="13"/>
      <c r="Y169" s="13"/>
      <c r="Z169" s="13"/>
      <c r="AA169" s="13"/>
      <c r="AB169" s="13"/>
      <c r="AC169" s="13"/>
      <c r="AD169" s="13"/>
      <c r="AE169" s="13"/>
      <c r="AT169" s="274" t="s">
        <v>1417</v>
      </c>
      <c r="AU169" s="274" t="s">
        <v>78</v>
      </c>
      <c r="AV169" s="13" t="s">
        <v>80</v>
      </c>
      <c r="AW169" s="13" t="s">
        <v>33</v>
      </c>
      <c r="AX169" s="13" t="s">
        <v>78</v>
      </c>
      <c r="AY169" s="274" t="s">
        <v>202</v>
      </c>
    </row>
    <row r="170" s="2" customFormat="1" ht="44.25" customHeight="1">
      <c r="A170" s="37"/>
      <c r="B170" s="38"/>
      <c r="C170" s="232" t="s">
        <v>399</v>
      </c>
      <c r="D170" s="232" t="s">
        <v>259</v>
      </c>
      <c r="E170" s="233" t="s">
        <v>2106</v>
      </c>
      <c r="F170" s="234" t="s">
        <v>2107</v>
      </c>
      <c r="G170" s="235" t="s">
        <v>333</v>
      </c>
      <c r="H170" s="236">
        <v>0.84999999999999998</v>
      </c>
      <c r="I170" s="237"/>
      <c r="J170" s="238">
        <f>ROUND(I170*H170,2)</f>
        <v>0</v>
      </c>
      <c r="K170" s="234" t="s">
        <v>207</v>
      </c>
      <c r="L170" s="43"/>
      <c r="M170" s="239" t="s">
        <v>19</v>
      </c>
      <c r="N170" s="240" t="s">
        <v>42</v>
      </c>
      <c r="O170" s="83"/>
      <c r="P170" s="228">
        <f>O170*H170</f>
        <v>0</v>
      </c>
      <c r="Q170" s="228">
        <v>0</v>
      </c>
      <c r="R170" s="228">
        <f>Q170*H170</f>
        <v>0</v>
      </c>
      <c r="S170" s="228">
        <v>0</v>
      </c>
      <c r="T170" s="229">
        <f>S170*H170</f>
        <v>0</v>
      </c>
      <c r="U170" s="37"/>
      <c r="V170" s="37"/>
      <c r="W170" s="37"/>
      <c r="X170" s="37"/>
      <c r="Y170" s="37"/>
      <c r="Z170" s="37"/>
      <c r="AA170" s="37"/>
      <c r="AB170" s="37"/>
      <c r="AC170" s="37"/>
      <c r="AD170" s="37"/>
      <c r="AE170" s="37"/>
      <c r="AR170" s="230" t="s">
        <v>355</v>
      </c>
      <c r="AT170" s="230" t="s">
        <v>259</v>
      </c>
      <c r="AU170" s="230" t="s">
        <v>78</v>
      </c>
      <c r="AY170" s="16" t="s">
        <v>202</v>
      </c>
      <c r="BE170" s="231">
        <f>IF(N170="základní",J170,0)</f>
        <v>0</v>
      </c>
      <c r="BF170" s="231">
        <f>IF(N170="snížená",J170,0)</f>
        <v>0</v>
      </c>
      <c r="BG170" s="231">
        <f>IF(N170="zákl. přenesená",J170,0)</f>
        <v>0</v>
      </c>
      <c r="BH170" s="231">
        <f>IF(N170="sníž. přenesená",J170,0)</f>
        <v>0</v>
      </c>
      <c r="BI170" s="231">
        <f>IF(N170="nulová",J170,0)</f>
        <v>0</v>
      </c>
      <c r="BJ170" s="16" t="s">
        <v>78</v>
      </c>
      <c r="BK170" s="231">
        <f>ROUND(I170*H170,2)</f>
        <v>0</v>
      </c>
      <c r="BL170" s="16" t="s">
        <v>355</v>
      </c>
      <c r="BM170" s="230" t="s">
        <v>2688</v>
      </c>
    </row>
    <row r="171" s="2" customFormat="1">
      <c r="A171" s="37"/>
      <c r="B171" s="38"/>
      <c r="C171" s="39"/>
      <c r="D171" s="254" t="s">
        <v>1355</v>
      </c>
      <c r="E171" s="39"/>
      <c r="F171" s="255" t="s">
        <v>2103</v>
      </c>
      <c r="G171" s="39"/>
      <c r="H171" s="39"/>
      <c r="I171" s="146"/>
      <c r="J171" s="39"/>
      <c r="K171" s="39"/>
      <c r="L171" s="43"/>
      <c r="M171" s="256"/>
      <c r="N171" s="257"/>
      <c r="O171" s="83"/>
      <c r="P171" s="83"/>
      <c r="Q171" s="83"/>
      <c r="R171" s="83"/>
      <c r="S171" s="83"/>
      <c r="T171" s="84"/>
      <c r="U171" s="37"/>
      <c r="V171" s="37"/>
      <c r="W171" s="37"/>
      <c r="X171" s="37"/>
      <c r="Y171" s="37"/>
      <c r="Z171" s="37"/>
      <c r="AA171" s="37"/>
      <c r="AB171" s="37"/>
      <c r="AC171" s="37"/>
      <c r="AD171" s="37"/>
      <c r="AE171" s="37"/>
      <c r="AT171" s="16" t="s">
        <v>1355</v>
      </c>
      <c r="AU171" s="16" t="s">
        <v>78</v>
      </c>
    </row>
    <row r="172" s="2" customFormat="1">
      <c r="A172" s="37"/>
      <c r="B172" s="38"/>
      <c r="C172" s="39"/>
      <c r="D172" s="254" t="s">
        <v>341</v>
      </c>
      <c r="E172" s="39"/>
      <c r="F172" s="255" t="s">
        <v>2689</v>
      </c>
      <c r="G172" s="39"/>
      <c r="H172" s="39"/>
      <c r="I172" s="146"/>
      <c r="J172" s="39"/>
      <c r="K172" s="39"/>
      <c r="L172" s="43"/>
      <c r="M172" s="256"/>
      <c r="N172" s="257"/>
      <c r="O172" s="83"/>
      <c r="P172" s="83"/>
      <c r="Q172" s="83"/>
      <c r="R172" s="83"/>
      <c r="S172" s="83"/>
      <c r="T172" s="84"/>
      <c r="U172" s="37"/>
      <c r="V172" s="37"/>
      <c r="W172" s="37"/>
      <c r="X172" s="37"/>
      <c r="Y172" s="37"/>
      <c r="Z172" s="37"/>
      <c r="AA172" s="37"/>
      <c r="AB172" s="37"/>
      <c r="AC172" s="37"/>
      <c r="AD172" s="37"/>
      <c r="AE172" s="37"/>
      <c r="AT172" s="16" t="s">
        <v>341</v>
      </c>
      <c r="AU172" s="16" t="s">
        <v>78</v>
      </c>
    </row>
    <row r="173" s="13" customFormat="1">
      <c r="A173" s="13"/>
      <c r="B173" s="264"/>
      <c r="C173" s="265"/>
      <c r="D173" s="254" t="s">
        <v>1417</v>
      </c>
      <c r="E173" s="266" t="s">
        <v>19</v>
      </c>
      <c r="F173" s="267" t="s">
        <v>2690</v>
      </c>
      <c r="G173" s="265"/>
      <c r="H173" s="268">
        <v>0.84999999999999998</v>
      </c>
      <c r="I173" s="269"/>
      <c r="J173" s="265"/>
      <c r="K173" s="265"/>
      <c r="L173" s="270"/>
      <c r="M173" s="271"/>
      <c r="N173" s="272"/>
      <c r="O173" s="272"/>
      <c r="P173" s="272"/>
      <c r="Q173" s="272"/>
      <c r="R173" s="272"/>
      <c r="S173" s="272"/>
      <c r="T173" s="273"/>
      <c r="U173" s="13"/>
      <c r="V173" s="13"/>
      <c r="W173" s="13"/>
      <c r="X173" s="13"/>
      <c r="Y173" s="13"/>
      <c r="Z173" s="13"/>
      <c r="AA173" s="13"/>
      <c r="AB173" s="13"/>
      <c r="AC173" s="13"/>
      <c r="AD173" s="13"/>
      <c r="AE173" s="13"/>
      <c r="AT173" s="274" t="s">
        <v>1417</v>
      </c>
      <c r="AU173" s="274" t="s">
        <v>78</v>
      </c>
      <c r="AV173" s="13" t="s">
        <v>80</v>
      </c>
      <c r="AW173" s="13" t="s">
        <v>33</v>
      </c>
      <c r="AX173" s="13" t="s">
        <v>78</v>
      </c>
      <c r="AY173" s="274" t="s">
        <v>202</v>
      </c>
    </row>
    <row r="174" s="2" customFormat="1" ht="44.25" customHeight="1">
      <c r="A174" s="37"/>
      <c r="B174" s="38"/>
      <c r="C174" s="232" t="s">
        <v>403</v>
      </c>
      <c r="D174" s="232" t="s">
        <v>259</v>
      </c>
      <c r="E174" s="233" t="s">
        <v>2115</v>
      </c>
      <c r="F174" s="234" t="s">
        <v>2116</v>
      </c>
      <c r="G174" s="235" t="s">
        <v>333</v>
      </c>
      <c r="H174" s="236">
        <v>0.023</v>
      </c>
      <c r="I174" s="237"/>
      <c r="J174" s="238">
        <f>ROUND(I174*H174,2)</f>
        <v>0</v>
      </c>
      <c r="K174" s="234" t="s">
        <v>207</v>
      </c>
      <c r="L174" s="43"/>
      <c r="M174" s="239" t="s">
        <v>19</v>
      </c>
      <c r="N174" s="240" t="s">
        <v>42</v>
      </c>
      <c r="O174" s="83"/>
      <c r="P174" s="228">
        <f>O174*H174</f>
        <v>0</v>
      </c>
      <c r="Q174" s="228">
        <v>0</v>
      </c>
      <c r="R174" s="228">
        <f>Q174*H174</f>
        <v>0</v>
      </c>
      <c r="S174" s="228">
        <v>0</v>
      </c>
      <c r="T174" s="229">
        <f>S174*H174</f>
        <v>0</v>
      </c>
      <c r="U174" s="37"/>
      <c r="V174" s="37"/>
      <c r="W174" s="37"/>
      <c r="X174" s="37"/>
      <c r="Y174" s="37"/>
      <c r="Z174" s="37"/>
      <c r="AA174" s="37"/>
      <c r="AB174" s="37"/>
      <c r="AC174" s="37"/>
      <c r="AD174" s="37"/>
      <c r="AE174" s="37"/>
      <c r="AR174" s="230" t="s">
        <v>355</v>
      </c>
      <c r="AT174" s="230" t="s">
        <v>259</v>
      </c>
      <c r="AU174" s="230" t="s">
        <v>78</v>
      </c>
      <c r="AY174" s="16" t="s">
        <v>202</v>
      </c>
      <c r="BE174" s="231">
        <f>IF(N174="základní",J174,0)</f>
        <v>0</v>
      </c>
      <c r="BF174" s="231">
        <f>IF(N174="snížená",J174,0)</f>
        <v>0</v>
      </c>
      <c r="BG174" s="231">
        <f>IF(N174="zákl. přenesená",J174,0)</f>
        <v>0</v>
      </c>
      <c r="BH174" s="231">
        <f>IF(N174="sníž. přenesená",J174,0)</f>
        <v>0</v>
      </c>
      <c r="BI174" s="231">
        <f>IF(N174="nulová",J174,0)</f>
        <v>0</v>
      </c>
      <c r="BJ174" s="16" t="s">
        <v>78</v>
      </c>
      <c r="BK174" s="231">
        <f>ROUND(I174*H174,2)</f>
        <v>0</v>
      </c>
      <c r="BL174" s="16" t="s">
        <v>355</v>
      </c>
      <c r="BM174" s="230" t="s">
        <v>2691</v>
      </c>
    </row>
    <row r="175" s="2" customFormat="1">
      <c r="A175" s="37"/>
      <c r="B175" s="38"/>
      <c r="C175" s="39"/>
      <c r="D175" s="254" t="s">
        <v>1355</v>
      </c>
      <c r="E175" s="39"/>
      <c r="F175" s="255" t="s">
        <v>2103</v>
      </c>
      <c r="G175" s="39"/>
      <c r="H175" s="39"/>
      <c r="I175" s="146"/>
      <c r="J175" s="39"/>
      <c r="K175" s="39"/>
      <c r="L175" s="43"/>
      <c r="M175" s="256"/>
      <c r="N175" s="257"/>
      <c r="O175" s="83"/>
      <c r="P175" s="83"/>
      <c r="Q175" s="83"/>
      <c r="R175" s="83"/>
      <c r="S175" s="83"/>
      <c r="T175" s="84"/>
      <c r="U175" s="37"/>
      <c r="V175" s="37"/>
      <c r="W175" s="37"/>
      <c r="X175" s="37"/>
      <c r="Y175" s="37"/>
      <c r="Z175" s="37"/>
      <c r="AA175" s="37"/>
      <c r="AB175" s="37"/>
      <c r="AC175" s="37"/>
      <c r="AD175" s="37"/>
      <c r="AE175" s="37"/>
      <c r="AT175" s="16" t="s">
        <v>1355</v>
      </c>
      <c r="AU175" s="16" t="s">
        <v>78</v>
      </c>
    </row>
    <row r="176" s="13" customFormat="1">
      <c r="A176" s="13"/>
      <c r="B176" s="264"/>
      <c r="C176" s="265"/>
      <c r="D176" s="254" t="s">
        <v>1417</v>
      </c>
      <c r="E176" s="266" t="s">
        <v>19</v>
      </c>
      <c r="F176" s="267" t="s">
        <v>2692</v>
      </c>
      <c r="G176" s="265"/>
      <c r="H176" s="268">
        <v>0.023</v>
      </c>
      <c r="I176" s="269"/>
      <c r="J176" s="265"/>
      <c r="K176" s="265"/>
      <c r="L176" s="270"/>
      <c r="M176" s="271"/>
      <c r="N176" s="272"/>
      <c r="O176" s="272"/>
      <c r="P176" s="272"/>
      <c r="Q176" s="272"/>
      <c r="R176" s="272"/>
      <c r="S176" s="272"/>
      <c r="T176" s="273"/>
      <c r="U176" s="13"/>
      <c r="V176" s="13"/>
      <c r="W176" s="13"/>
      <c r="X176" s="13"/>
      <c r="Y176" s="13"/>
      <c r="Z176" s="13"/>
      <c r="AA176" s="13"/>
      <c r="AB176" s="13"/>
      <c r="AC176" s="13"/>
      <c r="AD176" s="13"/>
      <c r="AE176" s="13"/>
      <c r="AT176" s="274" t="s">
        <v>1417</v>
      </c>
      <c r="AU176" s="274" t="s">
        <v>78</v>
      </c>
      <c r="AV176" s="13" t="s">
        <v>80</v>
      </c>
      <c r="AW176" s="13" t="s">
        <v>33</v>
      </c>
      <c r="AX176" s="13" t="s">
        <v>78</v>
      </c>
      <c r="AY176" s="274" t="s">
        <v>202</v>
      </c>
    </row>
    <row r="177" s="2" customFormat="1" ht="44.25" customHeight="1">
      <c r="A177" s="37"/>
      <c r="B177" s="38"/>
      <c r="C177" s="232" t="s">
        <v>407</v>
      </c>
      <c r="D177" s="232" t="s">
        <v>259</v>
      </c>
      <c r="E177" s="233" t="s">
        <v>2110</v>
      </c>
      <c r="F177" s="234" t="s">
        <v>2111</v>
      </c>
      <c r="G177" s="235" t="s">
        <v>333</v>
      </c>
      <c r="H177" s="236">
        <v>2.1200000000000001</v>
      </c>
      <c r="I177" s="237"/>
      <c r="J177" s="238">
        <f>ROUND(I177*H177,2)</f>
        <v>0</v>
      </c>
      <c r="K177" s="234" t="s">
        <v>207</v>
      </c>
      <c r="L177" s="43"/>
      <c r="M177" s="239" t="s">
        <v>19</v>
      </c>
      <c r="N177" s="240" t="s">
        <v>42</v>
      </c>
      <c r="O177" s="83"/>
      <c r="P177" s="228">
        <f>O177*H177</f>
        <v>0</v>
      </c>
      <c r="Q177" s="228">
        <v>0</v>
      </c>
      <c r="R177" s="228">
        <f>Q177*H177</f>
        <v>0</v>
      </c>
      <c r="S177" s="228">
        <v>0</v>
      </c>
      <c r="T177" s="229">
        <f>S177*H177</f>
        <v>0</v>
      </c>
      <c r="U177" s="37"/>
      <c r="V177" s="37"/>
      <c r="W177" s="37"/>
      <c r="X177" s="37"/>
      <c r="Y177" s="37"/>
      <c r="Z177" s="37"/>
      <c r="AA177" s="37"/>
      <c r="AB177" s="37"/>
      <c r="AC177" s="37"/>
      <c r="AD177" s="37"/>
      <c r="AE177" s="37"/>
      <c r="AR177" s="230" t="s">
        <v>355</v>
      </c>
      <c r="AT177" s="230" t="s">
        <v>259</v>
      </c>
      <c r="AU177" s="230" t="s">
        <v>78</v>
      </c>
      <c r="AY177" s="16" t="s">
        <v>202</v>
      </c>
      <c r="BE177" s="231">
        <f>IF(N177="základní",J177,0)</f>
        <v>0</v>
      </c>
      <c r="BF177" s="231">
        <f>IF(N177="snížená",J177,0)</f>
        <v>0</v>
      </c>
      <c r="BG177" s="231">
        <f>IF(N177="zákl. přenesená",J177,0)</f>
        <v>0</v>
      </c>
      <c r="BH177" s="231">
        <f>IF(N177="sníž. přenesená",J177,0)</f>
        <v>0</v>
      </c>
      <c r="BI177" s="231">
        <f>IF(N177="nulová",J177,0)</f>
        <v>0</v>
      </c>
      <c r="BJ177" s="16" t="s">
        <v>78</v>
      </c>
      <c r="BK177" s="231">
        <f>ROUND(I177*H177,2)</f>
        <v>0</v>
      </c>
      <c r="BL177" s="16" t="s">
        <v>355</v>
      </c>
      <c r="BM177" s="230" t="s">
        <v>2693</v>
      </c>
    </row>
    <row r="178" s="2" customFormat="1">
      <c r="A178" s="37"/>
      <c r="B178" s="38"/>
      <c r="C178" s="39"/>
      <c r="D178" s="254" t="s">
        <v>1355</v>
      </c>
      <c r="E178" s="39"/>
      <c r="F178" s="255" t="s">
        <v>2103</v>
      </c>
      <c r="G178" s="39"/>
      <c r="H178" s="39"/>
      <c r="I178" s="146"/>
      <c r="J178" s="39"/>
      <c r="K178" s="39"/>
      <c r="L178" s="43"/>
      <c r="M178" s="256"/>
      <c r="N178" s="257"/>
      <c r="O178" s="83"/>
      <c r="P178" s="83"/>
      <c r="Q178" s="83"/>
      <c r="R178" s="83"/>
      <c r="S178" s="83"/>
      <c r="T178" s="84"/>
      <c r="U178" s="37"/>
      <c r="V178" s="37"/>
      <c r="W178" s="37"/>
      <c r="X178" s="37"/>
      <c r="Y178" s="37"/>
      <c r="Z178" s="37"/>
      <c r="AA178" s="37"/>
      <c r="AB178" s="37"/>
      <c r="AC178" s="37"/>
      <c r="AD178" s="37"/>
      <c r="AE178" s="37"/>
      <c r="AT178" s="16" t="s">
        <v>1355</v>
      </c>
      <c r="AU178" s="16" t="s">
        <v>78</v>
      </c>
    </row>
    <row r="179" s="2" customFormat="1">
      <c r="A179" s="37"/>
      <c r="B179" s="38"/>
      <c r="C179" s="39"/>
      <c r="D179" s="254" t="s">
        <v>341</v>
      </c>
      <c r="E179" s="39"/>
      <c r="F179" s="255" t="s">
        <v>2694</v>
      </c>
      <c r="G179" s="39"/>
      <c r="H179" s="39"/>
      <c r="I179" s="146"/>
      <c r="J179" s="39"/>
      <c r="K179" s="39"/>
      <c r="L179" s="43"/>
      <c r="M179" s="256"/>
      <c r="N179" s="257"/>
      <c r="O179" s="83"/>
      <c r="P179" s="83"/>
      <c r="Q179" s="83"/>
      <c r="R179" s="83"/>
      <c r="S179" s="83"/>
      <c r="T179" s="84"/>
      <c r="U179" s="37"/>
      <c r="V179" s="37"/>
      <c r="W179" s="37"/>
      <c r="X179" s="37"/>
      <c r="Y179" s="37"/>
      <c r="Z179" s="37"/>
      <c r="AA179" s="37"/>
      <c r="AB179" s="37"/>
      <c r="AC179" s="37"/>
      <c r="AD179" s="37"/>
      <c r="AE179" s="37"/>
      <c r="AT179" s="16" t="s">
        <v>341</v>
      </c>
      <c r="AU179" s="16" t="s">
        <v>78</v>
      </c>
    </row>
    <row r="180" s="13" customFormat="1">
      <c r="A180" s="13"/>
      <c r="B180" s="264"/>
      <c r="C180" s="265"/>
      <c r="D180" s="254" t="s">
        <v>1417</v>
      </c>
      <c r="E180" s="266" t="s">
        <v>19</v>
      </c>
      <c r="F180" s="267" t="s">
        <v>2695</v>
      </c>
      <c r="G180" s="265"/>
      <c r="H180" s="268">
        <v>2.1200000000000001</v>
      </c>
      <c r="I180" s="269"/>
      <c r="J180" s="265"/>
      <c r="K180" s="265"/>
      <c r="L180" s="270"/>
      <c r="M180" s="276"/>
      <c r="N180" s="277"/>
      <c r="O180" s="277"/>
      <c r="P180" s="277"/>
      <c r="Q180" s="277"/>
      <c r="R180" s="277"/>
      <c r="S180" s="277"/>
      <c r="T180" s="278"/>
      <c r="U180" s="13"/>
      <c r="V180" s="13"/>
      <c r="W180" s="13"/>
      <c r="X180" s="13"/>
      <c r="Y180" s="13"/>
      <c r="Z180" s="13"/>
      <c r="AA180" s="13"/>
      <c r="AB180" s="13"/>
      <c r="AC180" s="13"/>
      <c r="AD180" s="13"/>
      <c r="AE180" s="13"/>
      <c r="AT180" s="274" t="s">
        <v>1417</v>
      </c>
      <c r="AU180" s="274" t="s">
        <v>78</v>
      </c>
      <c r="AV180" s="13" t="s">
        <v>80</v>
      </c>
      <c r="AW180" s="13" t="s">
        <v>33</v>
      </c>
      <c r="AX180" s="13" t="s">
        <v>78</v>
      </c>
      <c r="AY180" s="274" t="s">
        <v>202</v>
      </c>
    </row>
    <row r="181" s="2" customFormat="1" ht="6.96" customHeight="1">
      <c r="A181" s="37"/>
      <c r="B181" s="58"/>
      <c r="C181" s="59"/>
      <c r="D181" s="59"/>
      <c r="E181" s="59"/>
      <c r="F181" s="59"/>
      <c r="G181" s="59"/>
      <c r="H181" s="59"/>
      <c r="I181" s="175"/>
      <c r="J181" s="59"/>
      <c r="K181" s="59"/>
      <c r="L181" s="43"/>
      <c r="M181" s="37"/>
      <c r="O181" s="37"/>
      <c r="P181" s="37"/>
      <c r="Q181" s="37"/>
      <c r="R181" s="37"/>
      <c r="S181" s="37"/>
      <c r="T181" s="37"/>
      <c r="U181" s="37"/>
      <c r="V181" s="37"/>
      <c r="W181" s="37"/>
      <c r="X181" s="37"/>
      <c r="Y181" s="37"/>
      <c r="Z181" s="37"/>
      <c r="AA181" s="37"/>
      <c r="AB181" s="37"/>
      <c r="AC181" s="37"/>
      <c r="AD181" s="37"/>
      <c r="AE181" s="37"/>
    </row>
  </sheetData>
  <sheetProtection sheet="1" autoFilter="0" formatColumns="0" formatRows="0" objects="1" scenarios="1" spinCount="100000" saltValue="Djig8T3EKLXPPZVVuldJM2etY0AYSCjVXvZpuIMsZ/BrlC+BHUjAw8AP8xLOiBfjUaKaQ350+d1CIMuUZev/Nw==" hashValue="8RnJG8NNRB3ZIs1kaHGwgZm+yUfc0eghCP6DPLTp1ypVfOsxqv/84E5Y2865Ya2zzR82viIx520AKhmyt2C1Lw==" algorithmName="SHA-512" password="CC35"/>
  <autoFilter ref="C93:K180"/>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168</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1774</v>
      </c>
      <c r="F9" s="1"/>
      <c r="G9" s="1"/>
      <c r="H9" s="1"/>
      <c r="I9" s="138"/>
      <c r="L9" s="19"/>
    </row>
    <row r="10" s="1" customFormat="1" ht="12" customHeight="1">
      <c r="B10" s="19"/>
      <c r="D10" s="144" t="s">
        <v>181</v>
      </c>
      <c r="I10" s="138"/>
      <c r="L10" s="19"/>
    </row>
    <row r="11" s="2" customFormat="1" ht="16.5" customHeight="1">
      <c r="A11" s="37"/>
      <c r="B11" s="43"/>
      <c r="C11" s="37"/>
      <c r="D11" s="37"/>
      <c r="E11" s="162" t="s">
        <v>2637</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2696</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121</v>
      </c>
      <c r="G15" s="37"/>
      <c r="H15" s="37"/>
      <c r="I15" s="149" t="s">
        <v>20</v>
      </c>
      <c r="J15" s="132" t="s">
        <v>1151</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1777</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
        <v>1778</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
        <v>1779</v>
      </c>
      <c r="F19" s="37"/>
      <c r="G19" s="37"/>
      <c r="H19" s="37"/>
      <c r="I19" s="149" t="s">
        <v>28</v>
      </c>
      <c r="J19" s="132" t="s">
        <v>1780</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
        <v>19</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
        <v>32</v>
      </c>
      <c r="F25" s="37"/>
      <c r="G25" s="37"/>
      <c r="H25" s="37"/>
      <c r="I25" s="149" t="s">
        <v>28</v>
      </c>
      <c r="J25" s="132" t="s">
        <v>19</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
        <v>19</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
        <v>1781</v>
      </c>
      <c r="F28" s="37"/>
      <c r="G28" s="37"/>
      <c r="H28" s="37"/>
      <c r="I28" s="149" t="s">
        <v>28</v>
      </c>
      <c r="J28" s="132" t="s">
        <v>19</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59.25" customHeight="1">
      <c r="A31" s="151"/>
      <c r="B31" s="152"/>
      <c r="C31" s="151"/>
      <c r="D31" s="151"/>
      <c r="E31" s="153" t="s">
        <v>1782</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ROUND(J91,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ROUND((SUM(BE91:BE94)),  2)</f>
        <v>0</v>
      </c>
      <c r="G37" s="37"/>
      <c r="H37" s="37"/>
      <c r="I37" s="164">
        <v>0.20999999999999999</v>
      </c>
      <c r="J37" s="163">
        <f>ROUND(((SUM(BE91:BE94))*I37),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ROUND((SUM(BF91:BF94)),  2)</f>
        <v>0</v>
      </c>
      <c r="G38" s="37"/>
      <c r="H38" s="37"/>
      <c r="I38" s="164">
        <v>0.14999999999999999</v>
      </c>
      <c r="J38" s="163">
        <f>ROUND(((SUM(BF91:BF94))*I38),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ROUND((SUM(BG91:BG94)),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ROUND((SUM(BH91:BH94)),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ROUND((SUM(BI91:BI94)),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1774</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2637</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 xml:space="preserve">SO 7.2 - Materiál zadavatele -  NEOCEŇOVAT !</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žst. Božejovice</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 xml:space="preserve">Správa železnic, s. o., OŘ Plzeň </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Libor Brabenec</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J91</f>
        <v>0</v>
      </c>
      <c r="K67" s="39"/>
      <c r="L67" s="147"/>
      <c r="S67" s="37"/>
      <c r="T67" s="37"/>
      <c r="U67" s="37"/>
      <c r="V67" s="37"/>
      <c r="W67" s="37"/>
      <c r="X67" s="37"/>
      <c r="Y67" s="37"/>
      <c r="Z67" s="37"/>
      <c r="AA67" s="37"/>
      <c r="AB67" s="37"/>
      <c r="AC67" s="37"/>
      <c r="AD67" s="37"/>
      <c r="AE67" s="37"/>
      <c r="AU67" s="16" t="s">
        <v>186</v>
      </c>
    </row>
    <row r="68" s="2" customFormat="1" ht="21.84" customHeight="1">
      <c r="A68" s="37"/>
      <c r="B68" s="38"/>
      <c r="C68" s="39"/>
      <c r="D68" s="39"/>
      <c r="E68" s="39"/>
      <c r="F68" s="39"/>
      <c r="G68" s="39"/>
      <c r="H68" s="39"/>
      <c r="I68" s="146"/>
      <c r="J68" s="39"/>
      <c r="K68" s="39"/>
      <c r="L68" s="147"/>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175"/>
      <c r="J69" s="59"/>
      <c r="K69" s="59"/>
      <c r="L69" s="147"/>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178"/>
      <c r="J73" s="61"/>
      <c r="K73" s="61"/>
      <c r="L73" s="147"/>
      <c r="S73" s="37"/>
      <c r="T73" s="37"/>
      <c r="U73" s="37"/>
      <c r="V73" s="37"/>
      <c r="W73" s="37"/>
      <c r="X73" s="37"/>
      <c r="Y73" s="37"/>
      <c r="Z73" s="37"/>
      <c r="AA73" s="37"/>
      <c r="AB73" s="37"/>
      <c r="AC73" s="37"/>
      <c r="AD73" s="37"/>
      <c r="AE73" s="37"/>
    </row>
    <row r="74" s="2" customFormat="1" ht="24.96" customHeight="1">
      <c r="A74" s="37"/>
      <c r="B74" s="38"/>
      <c r="C74" s="22" t="s">
        <v>188</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6.5" customHeight="1">
      <c r="A77" s="37"/>
      <c r="B77" s="38"/>
      <c r="C77" s="39"/>
      <c r="D77" s="39"/>
      <c r="E77" s="179" t="str">
        <f>E7</f>
        <v>ŽST Božejovice, oprava SZZ a osvětlení včetně zrušení postradatelného zařízení infrastruktury</v>
      </c>
      <c r="F77" s="31"/>
      <c r="G77" s="31"/>
      <c r="H77" s="31"/>
      <c r="I77" s="146"/>
      <c r="J77" s="39"/>
      <c r="K77" s="39"/>
      <c r="L77" s="147"/>
      <c r="S77" s="37"/>
      <c r="T77" s="37"/>
      <c r="U77" s="37"/>
      <c r="V77" s="37"/>
      <c r="W77" s="37"/>
      <c r="X77" s="37"/>
      <c r="Y77" s="37"/>
      <c r="Z77" s="37"/>
      <c r="AA77" s="37"/>
      <c r="AB77" s="37"/>
      <c r="AC77" s="37"/>
      <c r="AD77" s="37"/>
      <c r="AE77" s="37"/>
    </row>
    <row r="78" s="1" customFormat="1" ht="12" customHeight="1">
      <c r="B78" s="20"/>
      <c r="C78" s="31" t="s">
        <v>179</v>
      </c>
      <c r="D78" s="21"/>
      <c r="E78" s="21"/>
      <c r="F78" s="21"/>
      <c r="G78" s="21"/>
      <c r="H78" s="21"/>
      <c r="I78" s="138"/>
      <c r="J78" s="21"/>
      <c r="K78" s="21"/>
      <c r="L78" s="19"/>
    </row>
    <row r="79" s="1" customFormat="1" ht="16.5" customHeight="1">
      <c r="B79" s="20"/>
      <c r="C79" s="21"/>
      <c r="D79" s="21"/>
      <c r="E79" s="179" t="s">
        <v>1774</v>
      </c>
      <c r="F79" s="21"/>
      <c r="G79" s="21"/>
      <c r="H79" s="21"/>
      <c r="I79" s="138"/>
      <c r="J79" s="21"/>
      <c r="K79" s="21"/>
      <c r="L79" s="19"/>
    </row>
    <row r="80" s="1" customFormat="1" ht="12" customHeight="1">
      <c r="B80" s="20"/>
      <c r="C80" s="31" t="s">
        <v>181</v>
      </c>
      <c r="D80" s="21"/>
      <c r="E80" s="21"/>
      <c r="F80" s="21"/>
      <c r="G80" s="21"/>
      <c r="H80" s="21"/>
      <c r="I80" s="138"/>
      <c r="J80" s="21"/>
      <c r="K80" s="21"/>
      <c r="L80" s="19"/>
    </row>
    <row r="81" s="2" customFormat="1" ht="16.5" customHeight="1">
      <c r="A81" s="37"/>
      <c r="B81" s="38"/>
      <c r="C81" s="39"/>
      <c r="D81" s="39"/>
      <c r="E81" s="260" t="s">
        <v>2637</v>
      </c>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1381</v>
      </c>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6.5" customHeight="1">
      <c r="A83" s="37"/>
      <c r="B83" s="38"/>
      <c r="C83" s="39"/>
      <c r="D83" s="39"/>
      <c r="E83" s="68" t="str">
        <f>E13</f>
        <v xml:space="preserve">SO 7.2 - Materiál zadavatele -  NEOCEŇOVAT !</v>
      </c>
      <c r="F83" s="39"/>
      <c r="G83" s="39"/>
      <c r="H83" s="39"/>
      <c r="I83" s="146"/>
      <c r="J83" s="39"/>
      <c r="K83" s="39"/>
      <c r="L83" s="147"/>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F16</f>
        <v>žst. Božejovice</v>
      </c>
      <c r="G85" s="39"/>
      <c r="H85" s="39"/>
      <c r="I85" s="149" t="s">
        <v>23</v>
      </c>
      <c r="J85" s="71" t="str">
        <f>IF(J16="","",J16)</f>
        <v>11. 3. 2020</v>
      </c>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E19</f>
        <v xml:space="preserve">Správa železnic, s. o., OŘ Plzeň </v>
      </c>
      <c r="G87" s="39"/>
      <c r="H87" s="39"/>
      <c r="I87" s="149" t="s">
        <v>31</v>
      </c>
      <c r="J87" s="35" t="str">
        <f>E25</f>
        <v xml:space="preserve"> </v>
      </c>
      <c r="K87" s="39"/>
      <c r="L87" s="147"/>
      <c r="S87" s="37"/>
      <c r="T87" s="37"/>
      <c r="U87" s="37"/>
      <c r="V87" s="37"/>
      <c r="W87" s="37"/>
      <c r="X87" s="37"/>
      <c r="Y87" s="37"/>
      <c r="Z87" s="37"/>
      <c r="AA87" s="37"/>
      <c r="AB87" s="37"/>
      <c r="AC87" s="37"/>
      <c r="AD87" s="37"/>
      <c r="AE87" s="37"/>
    </row>
    <row r="88" s="2" customFormat="1" ht="15.15" customHeight="1">
      <c r="A88" s="37"/>
      <c r="B88" s="38"/>
      <c r="C88" s="31" t="s">
        <v>29</v>
      </c>
      <c r="D88" s="39"/>
      <c r="E88" s="39"/>
      <c r="F88" s="26" t="str">
        <f>IF(E22="","",E22)</f>
        <v>Vyplň údaj</v>
      </c>
      <c r="G88" s="39"/>
      <c r="H88" s="39"/>
      <c r="I88" s="149" t="s">
        <v>34</v>
      </c>
      <c r="J88" s="35" t="str">
        <f>E28</f>
        <v>Libor Brabenec</v>
      </c>
      <c r="K88" s="39"/>
      <c r="L88" s="147"/>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146"/>
      <c r="J89" s="39"/>
      <c r="K89" s="39"/>
      <c r="L89" s="147"/>
      <c r="S89" s="37"/>
      <c r="T89" s="37"/>
      <c r="U89" s="37"/>
      <c r="V89" s="37"/>
      <c r="W89" s="37"/>
      <c r="X89" s="37"/>
      <c r="Y89" s="37"/>
      <c r="Z89" s="37"/>
      <c r="AA89" s="37"/>
      <c r="AB89" s="37"/>
      <c r="AC89" s="37"/>
      <c r="AD89" s="37"/>
      <c r="AE89" s="37"/>
    </row>
    <row r="90" s="10" customFormat="1" ht="29.28" customHeight="1">
      <c r="A90" s="192"/>
      <c r="B90" s="193"/>
      <c r="C90" s="194" t="s">
        <v>189</v>
      </c>
      <c r="D90" s="195" t="s">
        <v>56</v>
      </c>
      <c r="E90" s="195" t="s">
        <v>52</v>
      </c>
      <c r="F90" s="195" t="s">
        <v>53</v>
      </c>
      <c r="G90" s="195" t="s">
        <v>190</v>
      </c>
      <c r="H90" s="195" t="s">
        <v>191</v>
      </c>
      <c r="I90" s="196" t="s">
        <v>192</v>
      </c>
      <c r="J90" s="195" t="s">
        <v>185</v>
      </c>
      <c r="K90" s="197" t="s">
        <v>193</v>
      </c>
      <c r="L90" s="198"/>
      <c r="M90" s="91" t="s">
        <v>19</v>
      </c>
      <c r="N90" s="92" t="s">
        <v>41</v>
      </c>
      <c r="O90" s="92" t="s">
        <v>194</v>
      </c>
      <c r="P90" s="92" t="s">
        <v>195</v>
      </c>
      <c r="Q90" s="92" t="s">
        <v>196</v>
      </c>
      <c r="R90" s="92" t="s">
        <v>197</v>
      </c>
      <c r="S90" s="92" t="s">
        <v>198</v>
      </c>
      <c r="T90" s="93" t="s">
        <v>199</v>
      </c>
      <c r="U90" s="192"/>
      <c r="V90" s="192"/>
      <c r="W90" s="192"/>
      <c r="X90" s="192"/>
      <c r="Y90" s="192"/>
      <c r="Z90" s="192"/>
      <c r="AA90" s="192"/>
      <c r="AB90" s="192"/>
      <c r="AC90" s="192"/>
      <c r="AD90" s="192"/>
      <c r="AE90" s="192"/>
    </row>
    <row r="91" s="2" customFormat="1" ht="22.8" customHeight="1">
      <c r="A91" s="37"/>
      <c r="B91" s="38"/>
      <c r="C91" s="98" t="s">
        <v>200</v>
      </c>
      <c r="D91" s="39"/>
      <c r="E91" s="39"/>
      <c r="F91" s="39"/>
      <c r="G91" s="39"/>
      <c r="H91" s="39"/>
      <c r="I91" s="146"/>
      <c r="J91" s="199">
        <f>BK91</f>
        <v>0</v>
      </c>
      <c r="K91" s="39"/>
      <c r="L91" s="43"/>
      <c r="M91" s="94"/>
      <c r="N91" s="200"/>
      <c r="O91" s="95"/>
      <c r="P91" s="201">
        <f>SUM(P92:P94)</f>
        <v>0</v>
      </c>
      <c r="Q91" s="95"/>
      <c r="R91" s="201">
        <f>SUM(R92:R94)</f>
        <v>0</v>
      </c>
      <c r="S91" s="95"/>
      <c r="T91" s="202">
        <f>SUM(T92:T94)</f>
        <v>0</v>
      </c>
      <c r="U91" s="37"/>
      <c r="V91" s="37"/>
      <c r="W91" s="37"/>
      <c r="X91" s="37"/>
      <c r="Y91" s="37"/>
      <c r="Z91" s="37"/>
      <c r="AA91" s="37"/>
      <c r="AB91" s="37"/>
      <c r="AC91" s="37"/>
      <c r="AD91" s="37"/>
      <c r="AE91" s="37"/>
      <c r="AT91" s="16" t="s">
        <v>70</v>
      </c>
      <c r="AU91" s="16" t="s">
        <v>186</v>
      </c>
      <c r="BK91" s="203">
        <f>SUM(BK92:BK94)</f>
        <v>0</v>
      </c>
    </row>
    <row r="92" s="2" customFormat="1" ht="21.75" customHeight="1">
      <c r="A92" s="37"/>
      <c r="B92" s="38"/>
      <c r="C92" s="218" t="s">
        <v>78</v>
      </c>
      <c r="D92" s="218" t="s">
        <v>203</v>
      </c>
      <c r="E92" s="219" t="s">
        <v>2120</v>
      </c>
      <c r="F92" s="220" t="s">
        <v>2121</v>
      </c>
      <c r="G92" s="221" t="s">
        <v>266</v>
      </c>
      <c r="H92" s="222">
        <v>18</v>
      </c>
      <c r="I92" s="223"/>
      <c r="J92" s="224">
        <f>ROUND(I92*H92,2)</f>
        <v>0</v>
      </c>
      <c r="K92" s="220" t="s">
        <v>207</v>
      </c>
      <c r="L92" s="225"/>
      <c r="M92" s="226" t="s">
        <v>19</v>
      </c>
      <c r="N92" s="227"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208</v>
      </c>
      <c r="AT92" s="230" t="s">
        <v>203</v>
      </c>
      <c r="AU92" s="230" t="s">
        <v>71</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2697</v>
      </c>
    </row>
    <row r="93" s="2" customFormat="1">
      <c r="A93" s="37"/>
      <c r="B93" s="38"/>
      <c r="C93" s="39"/>
      <c r="D93" s="254" t="s">
        <v>341</v>
      </c>
      <c r="E93" s="39"/>
      <c r="F93" s="255" t="s">
        <v>2698</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71</v>
      </c>
    </row>
    <row r="94" s="13" customFormat="1">
      <c r="A94" s="13"/>
      <c r="B94" s="264"/>
      <c r="C94" s="265"/>
      <c r="D94" s="254" t="s">
        <v>1417</v>
      </c>
      <c r="E94" s="266" t="s">
        <v>19</v>
      </c>
      <c r="F94" s="267" t="s">
        <v>2699</v>
      </c>
      <c r="G94" s="265"/>
      <c r="H94" s="268">
        <v>18</v>
      </c>
      <c r="I94" s="269"/>
      <c r="J94" s="265"/>
      <c r="K94" s="265"/>
      <c r="L94" s="270"/>
      <c r="M94" s="276"/>
      <c r="N94" s="277"/>
      <c r="O94" s="277"/>
      <c r="P94" s="277"/>
      <c r="Q94" s="277"/>
      <c r="R94" s="277"/>
      <c r="S94" s="277"/>
      <c r="T94" s="278"/>
      <c r="U94" s="13"/>
      <c r="V94" s="13"/>
      <c r="W94" s="13"/>
      <c r="X94" s="13"/>
      <c r="Y94" s="13"/>
      <c r="Z94" s="13"/>
      <c r="AA94" s="13"/>
      <c r="AB94" s="13"/>
      <c r="AC94" s="13"/>
      <c r="AD94" s="13"/>
      <c r="AE94" s="13"/>
      <c r="AT94" s="274" t="s">
        <v>1417</v>
      </c>
      <c r="AU94" s="274" t="s">
        <v>71</v>
      </c>
      <c r="AV94" s="13" t="s">
        <v>80</v>
      </c>
      <c r="AW94" s="13" t="s">
        <v>33</v>
      </c>
      <c r="AX94" s="13" t="s">
        <v>78</v>
      </c>
      <c r="AY94" s="274" t="s">
        <v>202</v>
      </c>
    </row>
    <row r="95" s="2" customFormat="1" ht="6.96" customHeight="1">
      <c r="A95" s="37"/>
      <c r="B95" s="58"/>
      <c r="C95" s="59"/>
      <c r="D95" s="59"/>
      <c r="E95" s="59"/>
      <c r="F95" s="59"/>
      <c r="G95" s="59"/>
      <c r="H95" s="59"/>
      <c r="I95" s="175"/>
      <c r="J95" s="59"/>
      <c r="K95" s="59"/>
      <c r="L95" s="43"/>
      <c r="M95" s="37"/>
      <c r="O95" s="37"/>
      <c r="P95" s="37"/>
      <c r="Q95" s="37"/>
      <c r="R95" s="37"/>
      <c r="S95" s="37"/>
      <c r="T95" s="37"/>
      <c r="U95" s="37"/>
      <c r="V95" s="37"/>
      <c r="W95" s="37"/>
      <c r="X95" s="37"/>
      <c r="Y95" s="37"/>
      <c r="Z95" s="37"/>
      <c r="AA95" s="37"/>
      <c r="AB95" s="37"/>
      <c r="AC95" s="37"/>
      <c r="AD95" s="37"/>
      <c r="AE95" s="37"/>
    </row>
  </sheetData>
  <sheetProtection sheet="1" autoFilter="0" formatColumns="0" formatRows="0" objects="1" scenarios="1" spinCount="100000" saltValue="oE6Vbh+T75FwdUBjM6/S1kckw6s5Ni4jYB7qsmpsRXNJXU9HJ0ShkpFBvai39QEgn8Dm56GdjrOBWpEHS5C6Eg==" hashValue="fdTz7Cwwd0AF4zR5l2pMK9Mc0d1WOTUNp886JRR5fl5USy1ZZ0hgSu2MIrsB6PveKWKGz5qhMj50QQC8nzXz3w==" algorithmName="SHA-512" password="CC35"/>
  <autoFilter ref="C90:K94"/>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171</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1774</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2700</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121</v>
      </c>
      <c r="G13" s="37"/>
      <c r="H13" s="37"/>
      <c r="I13" s="149" t="s">
        <v>20</v>
      </c>
      <c r="J13" s="132" t="s">
        <v>1151</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1777</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
        <v>1778</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
        <v>1779</v>
      </c>
      <c r="F17" s="37"/>
      <c r="G17" s="37"/>
      <c r="H17" s="37"/>
      <c r="I17" s="149" t="s">
        <v>28</v>
      </c>
      <c r="J17" s="132" t="s">
        <v>1780</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
        <v>19</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
        <v>32</v>
      </c>
      <c r="F23" s="37"/>
      <c r="G23" s="37"/>
      <c r="H23" s="37"/>
      <c r="I23" s="149" t="s">
        <v>28</v>
      </c>
      <c r="J23" s="132" t="s">
        <v>19</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
        <v>19</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
        <v>1781</v>
      </c>
      <c r="F26" s="37"/>
      <c r="G26" s="37"/>
      <c r="H26" s="37"/>
      <c r="I26" s="149" t="s">
        <v>28</v>
      </c>
      <c r="J26" s="132" t="s">
        <v>19</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59.25" customHeight="1">
      <c r="A29" s="151"/>
      <c r="B29" s="152"/>
      <c r="C29" s="151"/>
      <c r="D29" s="151"/>
      <c r="E29" s="153" t="s">
        <v>1782</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ROUND(J86,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ROUND((SUM(BE86:BE97)),  2)</f>
        <v>0</v>
      </c>
      <c r="G35" s="37"/>
      <c r="H35" s="37"/>
      <c r="I35" s="164">
        <v>0.20999999999999999</v>
      </c>
      <c r="J35" s="163">
        <f>ROUND(((SUM(BE86:BE97))*I35),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ROUND((SUM(BF86:BF97)),  2)</f>
        <v>0</v>
      </c>
      <c r="G36" s="37"/>
      <c r="H36" s="37"/>
      <c r="I36" s="164">
        <v>0.14999999999999999</v>
      </c>
      <c r="J36" s="163">
        <f>ROUND(((SUM(BF86:BF97))*I36),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ROUND((SUM(BG86:BG97)),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ROUND((SUM(BH86:BH97)),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ROUND((SUM(BI86:BI97)),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1774</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VON - Vedlejší a ostatní náklady</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žst. Božejovice</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 xml:space="preserve">Správa železnic, s. o., OŘ Plzeň </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Libor Brabenec</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J86</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2284</v>
      </c>
      <c r="E64" s="188"/>
      <c r="F64" s="188"/>
      <c r="G64" s="188"/>
      <c r="H64" s="188"/>
      <c r="I64" s="189"/>
      <c r="J64" s="190">
        <f>J87</f>
        <v>0</v>
      </c>
      <c r="K64" s="186"/>
      <c r="L64" s="191"/>
      <c r="S64" s="9"/>
      <c r="T64" s="9"/>
      <c r="U64" s="9"/>
      <c r="V64" s="9"/>
      <c r="W64" s="9"/>
      <c r="X64" s="9"/>
      <c r="Y64" s="9"/>
      <c r="Z64" s="9"/>
      <c r="AA64" s="9"/>
      <c r="AB64" s="9"/>
      <c r="AC64" s="9"/>
      <c r="AD64" s="9"/>
      <c r="AE64" s="9"/>
    </row>
    <row r="65" s="2" customFormat="1" ht="21.84" customHeight="1">
      <c r="A65" s="37"/>
      <c r="B65" s="38"/>
      <c r="C65" s="39"/>
      <c r="D65" s="39"/>
      <c r="E65" s="39"/>
      <c r="F65" s="39"/>
      <c r="G65" s="39"/>
      <c r="H65" s="39"/>
      <c r="I65" s="146"/>
      <c r="J65" s="39"/>
      <c r="K65" s="39"/>
      <c r="L65" s="147"/>
      <c r="S65" s="37"/>
      <c r="T65" s="37"/>
      <c r="U65" s="37"/>
      <c r="V65" s="37"/>
      <c r="W65" s="37"/>
      <c r="X65" s="37"/>
      <c r="Y65" s="37"/>
      <c r="Z65" s="37"/>
      <c r="AA65" s="37"/>
      <c r="AB65" s="37"/>
      <c r="AC65" s="37"/>
      <c r="AD65" s="37"/>
      <c r="AE65" s="37"/>
    </row>
    <row r="66" s="2" customFormat="1" ht="6.96" customHeight="1">
      <c r="A66" s="37"/>
      <c r="B66" s="58"/>
      <c r="C66" s="59"/>
      <c r="D66" s="59"/>
      <c r="E66" s="59"/>
      <c r="F66" s="59"/>
      <c r="G66" s="59"/>
      <c r="H66" s="59"/>
      <c r="I66" s="175"/>
      <c r="J66" s="59"/>
      <c r="K66" s="59"/>
      <c r="L66" s="147"/>
      <c r="S66" s="37"/>
      <c r="T66" s="37"/>
      <c r="U66" s="37"/>
      <c r="V66" s="37"/>
      <c r="W66" s="37"/>
      <c r="X66" s="37"/>
      <c r="Y66" s="37"/>
      <c r="Z66" s="37"/>
      <c r="AA66" s="37"/>
      <c r="AB66" s="37"/>
      <c r="AC66" s="37"/>
      <c r="AD66" s="37"/>
      <c r="AE66" s="37"/>
    </row>
    <row r="70" s="2" customFormat="1" ht="6.96" customHeight="1">
      <c r="A70" s="37"/>
      <c r="B70" s="60"/>
      <c r="C70" s="61"/>
      <c r="D70" s="61"/>
      <c r="E70" s="61"/>
      <c r="F70" s="61"/>
      <c r="G70" s="61"/>
      <c r="H70" s="61"/>
      <c r="I70" s="178"/>
      <c r="J70" s="61"/>
      <c r="K70" s="61"/>
      <c r="L70" s="147"/>
      <c r="S70" s="37"/>
      <c r="T70" s="37"/>
      <c r="U70" s="37"/>
      <c r="V70" s="37"/>
      <c r="W70" s="37"/>
      <c r="X70" s="37"/>
      <c r="Y70" s="37"/>
      <c r="Z70" s="37"/>
      <c r="AA70" s="37"/>
      <c r="AB70" s="37"/>
      <c r="AC70" s="37"/>
      <c r="AD70" s="37"/>
      <c r="AE70" s="37"/>
    </row>
    <row r="71" s="2" customFormat="1" ht="24.96" customHeight="1">
      <c r="A71" s="37"/>
      <c r="B71" s="38"/>
      <c r="C71" s="22" t="s">
        <v>188</v>
      </c>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12" customHeight="1">
      <c r="A73" s="37"/>
      <c r="B73" s="38"/>
      <c r="C73" s="31" t="s">
        <v>16</v>
      </c>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6.5" customHeight="1">
      <c r="A74" s="37"/>
      <c r="B74" s="38"/>
      <c r="C74" s="39"/>
      <c r="D74" s="39"/>
      <c r="E74" s="179" t="str">
        <f>E7</f>
        <v>ŽST Božejovice, oprava SZZ a osvětlení včetně zrušení postradatelného zařízení infrastruktury</v>
      </c>
      <c r="F74" s="31"/>
      <c r="G74" s="31"/>
      <c r="H74" s="31"/>
      <c r="I74" s="146"/>
      <c r="J74" s="39"/>
      <c r="K74" s="39"/>
      <c r="L74" s="147"/>
      <c r="S74" s="37"/>
      <c r="T74" s="37"/>
      <c r="U74" s="37"/>
      <c r="V74" s="37"/>
      <c r="W74" s="37"/>
      <c r="X74" s="37"/>
      <c r="Y74" s="37"/>
      <c r="Z74" s="37"/>
      <c r="AA74" s="37"/>
      <c r="AB74" s="37"/>
      <c r="AC74" s="37"/>
      <c r="AD74" s="37"/>
      <c r="AE74" s="37"/>
    </row>
    <row r="75" s="1" customFormat="1" ht="12" customHeight="1">
      <c r="B75" s="20"/>
      <c r="C75" s="31" t="s">
        <v>179</v>
      </c>
      <c r="D75" s="21"/>
      <c r="E75" s="21"/>
      <c r="F75" s="21"/>
      <c r="G75" s="21"/>
      <c r="H75" s="21"/>
      <c r="I75" s="138"/>
      <c r="J75" s="21"/>
      <c r="K75" s="21"/>
      <c r="L75" s="19"/>
    </row>
    <row r="76" s="2" customFormat="1" ht="16.5" customHeight="1">
      <c r="A76" s="37"/>
      <c r="B76" s="38"/>
      <c r="C76" s="39"/>
      <c r="D76" s="39"/>
      <c r="E76" s="179" t="s">
        <v>1774</v>
      </c>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181</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68" t="str">
        <f>E11</f>
        <v>VON - Vedlejší a ostatní náklady</v>
      </c>
      <c r="F78" s="39"/>
      <c r="G78" s="39"/>
      <c r="H78" s="39"/>
      <c r="I78" s="146"/>
      <c r="J78" s="39"/>
      <c r="K78" s="39"/>
      <c r="L78" s="147"/>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2" customHeight="1">
      <c r="A80" s="37"/>
      <c r="B80" s="38"/>
      <c r="C80" s="31" t="s">
        <v>21</v>
      </c>
      <c r="D80" s="39"/>
      <c r="E80" s="39"/>
      <c r="F80" s="26" t="str">
        <f>F14</f>
        <v>žst. Božejovice</v>
      </c>
      <c r="G80" s="39"/>
      <c r="H80" s="39"/>
      <c r="I80" s="149" t="s">
        <v>23</v>
      </c>
      <c r="J80" s="71" t="str">
        <f>IF(J14="","",J14)</f>
        <v>11. 3. 2020</v>
      </c>
      <c r="K80" s="39"/>
      <c r="L80" s="147"/>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146"/>
      <c r="J81" s="39"/>
      <c r="K81" s="39"/>
      <c r="L81" s="147"/>
      <c r="S81" s="37"/>
      <c r="T81" s="37"/>
      <c r="U81" s="37"/>
      <c r="V81" s="37"/>
      <c r="W81" s="37"/>
      <c r="X81" s="37"/>
      <c r="Y81" s="37"/>
      <c r="Z81" s="37"/>
      <c r="AA81" s="37"/>
      <c r="AB81" s="37"/>
      <c r="AC81" s="37"/>
      <c r="AD81" s="37"/>
      <c r="AE81" s="37"/>
    </row>
    <row r="82" s="2" customFormat="1" ht="15.15" customHeight="1">
      <c r="A82" s="37"/>
      <c r="B82" s="38"/>
      <c r="C82" s="31" t="s">
        <v>25</v>
      </c>
      <c r="D82" s="39"/>
      <c r="E82" s="39"/>
      <c r="F82" s="26" t="str">
        <f>E17</f>
        <v xml:space="preserve">Správa železnic, s. o., OŘ Plzeň </v>
      </c>
      <c r="G82" s="39"/>
      <c r="H82" s="39"/>
      <c r="I82" s="149" t="s">
        <v>31</v>
      </c>
      <c r="J82" s="35" t="str">
        <f>E23</f>
        <v xml:space="preserve"> </v>
      </c>
      <c r="K82" s="39"/>
      <c r="L82" s="147"/>
      <c r="S82" s="37"/>
      <c r="T82" s="37"/>
      <c r="U82" s="37"/>
      <c r="V82" s="37"/>
      <c r="W82" s="37"/>
      <c r="X82" s="37"/>
      <c r="Y82" s="37"/>
      <c r="Z82" s="37"/>
      <c r="AA82" s="37"/>
      <c r="AB82" s="37"/>
      <c r="AC82" s="37"/>
      <c r="AD82" s="37"/>
      <c r="AE82" s="37"/>
    </row>
    <row r="83" s="2" customFormat="1" ht="15.15" customHeight="1">
      <c r="A83" s="37"/>
      <c r="B83" s="38"/>
      <c r="C83" s="31" t="s">
        <v>29</v>
      </c>
      <c r="D83" s="39"/>
      <c r="E83" s="39"/>
      <c r="F83" s="26" t="str">
        <f>IF(E20="","",E20)</f>
        <v>Vyplň údaj</v>
      </c>
      <c r="G83" s="39"/>
      <c r="H83" s="39"/>
      <c r="I83" s="149" t="s">
        <v>34</v>
      </c>
      <c r="J83" s="35" t="str">
        <f>E26</f>
        <v>Libor Brabenec</v>
      </c>
      <c r="K83" s="39"/>
      <c r="L83" s="147"/>
      <c r="S83" s="37"/>
      <c r="T83" s="37"/>
      <c r="U83" s="37"/>
      <c r="V83" s="37"/>
      <c r="W83" s="37"/>
      <c r="X83" s="37"/>
      <c r="Y83" s="37"/>
      <c r="Z83" s="37"/>
      <c r="AA83" s="37"/>
      <c r="AB83" s="37"/>
      <c r="AC83" s="37"/>
      <c r="AD83" s="37"/>
      <c r="AE83" s="37"/>
    </row>
    <row r="84" s="2" customFormat="1" ht="10.32"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10" customFormat="1" ht="29.28" customHeight="1">
      <c r="A85" s="192"/>
      <c r="B85" s="193"/>
      <c r="C85" s="194" t="s">
        <v>189</v>
      </c>
      <c r="D85" s="195" t="s">
        <v>56</v>
      </c>
      <c r="E85" s="195" t="s">
        <v>52</v>
      </c>
      <c r="F85" s="195" t="s">
        <v>53</v>
      </c>
      <c r="G85" s="195" t="s">
        <v>190</v>
      </c>
      <c r="H85" s="195" t="s">
        <v>191</v>
      </c>
      <c r="I85" s="196" t="s">
        <v>192</v>
      </c>
      <c r="J85" s="195" t="s">
        <v>185</v>
      </c>
      <c r="K85" s="197" t="s">
        <v>193</v>
      </c>
      <c r="L85" s="198"/>
      <c r="M85" s="91" t="s">
        <v>19</v>
      </c>
      <c r="N85" s="92" t="s">
        <v>41</v>
      </c>
      <c r="O85" s="92" t="s">
        <v>194</v>
      </c>
      <c r="P85" s="92" t="s">
        <v>195</v>
      </c>
      <c r="Q85" s="92" t="s">
        <v>196</v>
      </c>
      <c r="R85" s="92" t="s">
        <v>197</v>
      </c>
      <c r="S85" s="92" t="s">
        <v>198</v>
      </c>
      <c r="T85" s="93" t="s">
        <v>199</v>
      </c>
      <c r="U85" s="192"/>
      <c r="V85" s="192"/>
      <c r="W85" s="192"/>
      <c r="X85" s="192"/>
      <c r="Y85" s="192"/>
      <c r="Z85" s="192"/>
      <c r="AA85" s="192"/>
      <c r="AB85" s="192"/>
      <c r="AC85" s="192"/>
      <c r="AD85" s="192"/>
      <c r="AE85" s="192"/>
    </row>
    <row r="86" s="2" customFormat="1" ht="22.8" customHeight="1">
      <c r="A86" s="37"/>
      <c r="B86" s="38"/>
      <c r="C86" s="98" t="s">
        <v>200</v>
      </c>
      <c r="D86" s="39"/>
      <c r="E86" s="39"/>
      <c r="F86" s="39"/>
      <c r="G86" s="39"/>
      <c r="H86" s="39"/>
      <c r="I86" s="146"/>
      <c r="J86" s="199">
        <f>BK86</f>
        <v>0</v>
      </c>
      <c r="K86" s="39"/>
      <c r="L86" s="43"/>
      <c r="M86" s="94"/>
      <c r="N86" s="200"/>
      <c r="O86" s="95"/>
      <c r="P86" s="201">
        <f>P87</f>
        <v>0</v>
      </c>
      <c r="Q86" s="95"/>
      <c r="R86" s="201">
        <f>R87</f>
        <v>0</v>
      </c>
      <c r="S86" s="95"/>
      <c r="T86" s="202">
        <f>T87</f>
        <v>0</v>
      </c>
      <c r="U86" s="37"/>
      <c r="V86" s="37"/>
      <c r="W86" s="37"/>
      <c r="X86" s="37"/>
      <c r="Y86" s="37"/>
      <c r="Z86" s="37"/>
      <c r="AA86" s="37"/>
      <c r="AB86" s="37"/>
      <c r="AC86" s="37"/>
      <c r="AD86" s="37"/>
      <c r="AE86" s="37"/>
      <c r="AT86" s="16" t="s">
        <v>70</v>
      </c>
      <c r="AU86" s="16" t="s">
        <v>186</v>
      </c>
      <c r="BK86" s="203">
        <f>BK87</f>
        <v>0</v>
      </c>
    </row>
    <row r="87" s="11" customFormat="1" ht="25.92" customHeight="1">
      <c r="A87" s="11"/>
      <c r="B87" s="204"/>
      <c r="C87" s="205"/>
      <c r="D87" s="206" t="s">
        <v>70</v>
      </c>
      <c r="E87" s="207" t="s">
        <v>113</v>
      </c>
      <c r="F87" s="207" t="s">
        <v>2293</v>
      </c>
      <c r="G87" s="205"/>
      <c r="H87" s="205"/>
      <c r="I87" s="208"/>
      <c r="J87" s="209">
        <f>BK87</f>
        <v>0</v>
      </c>
      <c r="K87" s="205"/>
      <c r="L87" s="210"/>
      <c r="M87" s="211"/>
      <c r="N87" s="212"/>
      <c r="O87" s="212"/>
      <c r="P87" s="213">
        <f>SUM(P88:P97)</f>
        <v>0</v>
      </c>
      <c r="Q87" s="212"/>
      <c r="R87" s="213">
        <f>SUM(R88:R97)</f>
        <v>0</v>
      </c>
      <c r="S87" s="212"/>
      <c r="T87" s="214">
        <f>SUM(T88:T97)</f>
        <v>0</v>
      </c>
      <c r="U87" s="11"/>
      <c r="V87" s="11"/>
      <c r="W87" s="11"/>
      <c r="X87" s="11"/>
      <c r="Y87" s="11"/>
      <c r="Z87" s="11"/>
      <c r="AA87" s="11"/>
      <c r="AB87" s="11"/>
      <c r="AC87" s="11"/>
      <c r="AD87" s="11"/>
      <c r="AE87" s="11"/>
      <c r="AR87" s="215" t="s">
        <v>220</v>
      </c>
      <c r="AT87" s="216" t="s">
        <v>70</v>
      </c>
      <c r="AU87" s="216" t="s">
        <v>71</v>
      </c>
      <c r="AY87" s="215" t="s">
        <v>202</v>
      </c>
      <c r="BK87" s="217">
        <f>SUM(BK88:BK97)</f>
        <v>0</v>
      </c>
    </row>
    <row r="88" s="2" customFormat="1" ht="33" customHeight="1">
      <c r="A88" s="37"/>
      <c r="B88" s="38"/>
      <c r="C88" s="232" t="s">
        <v>78</v>
      </c>
      <c r="D88" s="232" t="s">
        <v>259</v>
      </c>
      <c r="E88" s="233" t="s">
        <v>1747</v>
      </c>
      <c r="F88" s="234" t="s">
        <v>1748</v>
      </c>
      <c r="G88" s="235" t="s">
        <v>1744</v>
      </c>
      <c r="H88" s="275"/>
      <c r="I88" s="237"/>
      <c r="J88" s="238">
        <f>ROUND(I88*H88,2)</f>
        <v>0</v>
      </c>
      <c r="K88" s="234" t="s">
        <v>207</v>
      </c>
      <c r="L88" s="43"/>
      <c r="M88" s="239" t="s">
        <v>19</v>
      </c>
      <c r="N88" s="240" t="s">
        <v>42</v>
      </c>
      <c r="O88" s="83"/>
      <c r="P88" s="228">
        <f>O88*H88</f>
        <v>0</v>
      </c>
      <c r="Q88" s="228">
        <v>0</v>
      </c>
      <c r="R88" s="228">
        <f>Q88*H88</f>
        <v>0</v>
      </c>
      <c r="S88" s="228">
        <v>0</v>
      </c>
      <c r="T88" s="229">
        <f>S88*H88</f>
        <v>0</v>
      </c>
      <c r="U88" s="37"/>
      <c r="V88" s="37"/>
      <c r="W88" s="37"/>
      <c r="X88" s="37"/>
      <c r="Y88" s="37"/>
      <c r="Z88" s="37"/>
      <c r="AA88" s="37"/>
      <c r="AB88" s="37"/>
      <c r="AC88" s="37"/>
      <c r="AD88" s="37"/>
      <c r="AE88" s="37"/>
      <c r="AR88" s="230" t="s">
        <v>209</v>
      </c>
      <c r="AT88" s="230" t="s">
        <v>259</v>
      </c>
      <c r="AU88" s="230" t="s">
        <v>78</v>
      </c>
      <c r="AY88" s="16" t="s">
        <v>202</v>
      </c>
      <c r="BE88" s="231">
        <f>IF(N88="základní",J88,0)</f>
        <v>0</v>
      </c>
      <c r="BF88" s="231">
        <f>IF(N88="snížená",J88,0)</f>
        <v>0</v>
      </c>
      <c r="BG88" s="231">
        <f>IF(N88="zákl. přenesená",J88,0)</f>
        <v>0</v>
      </c>
      <c r="BH88" s="231">
        <f>IF(N88="sníž. přenesená",J88,0)</f>
        <v>0</v>
      </c>
      <c r="BI88" s="231">
        <f>IF(N88="nulová",J88,0)</f>
        <v>0</v>
      </c>
      <c r="BJ88" s="16" t="s">
        <v>78</v>
      </c>
      <c r="BK88" s="231">
        <f>ROUND(I88*H88,2)</f>
        <v>0</v>
      </c>
      <c r="BL88" s="16" t="s">
        <v>209</v>
      </c>
      <c r="BM88" s="230" t="s">
        <v>2701</v>
      </c>
    </row>
    <row r="89" s="2" customFormat="1">
      <c r="A89" s="37"/>
      <c r="B89" s="38"/>
      <c r="C89" s="39"/>
      <c r="D89" s="254" t="s">
        <v>1355</v>
      </c>
      <c r="E89" s="39"/>
      <c r="F89" s="255" t="s">
        <v>1750</v>
      </c>
      <c r="G89" s="39"/>
      <c r="H89" s="39"/>
      <c r="I89" s="146"/>
      <c r="J89" s="39"/>
      <c r="K89" s="39"/>
      <c r="L89" s="43"/>
      <c r="M89" s="256"/>
      <c r="N89" s="257"/>
      <c r="O89" s="83"/>
      <c r="P89" s="83"/>
      <c r="Q89" s="83"/>
      <c r="R89" s="83"/>
      <c r="S89" s="83"/>
      <c r="T89" s="84"/>
      <c r="U89" s="37"/>
      <c r="V89" s="37"/>
      <c r="W89" s="37"/>
      <c r="X89" s="37"/>
      <c r="Y89" s="37"/>
      <c r="Z89" s="37"/>
      <c r="AA89" s="37"/>
      <c r="AB89" s="37"/>
      <c r="AC89" s="37"/>
      <c r="AD89" s="37"/>
      <c r="AE89" s="37"/>
      <c r="AT89" s="16" t="s">
        <v>1355</v>
      </c>
      <c r="AU89" s="16" t="s">
        <v>78</v>
      </c>
    </row>
    <row r="90" s="2" customFormat="1">
      <c r="A90" s="37"/>
      <c r="B90" s="38"/>
      <c r="C90" s="39"/>
      <c r="D90" s="254" t="s">
        <v>341</v>
      </c>
      <c r="E90" s="39"/>
      <c r="F90" s="255" t="s">
        <v>2702</v>
      </c>
      <c r="G90" s="39"/>
      <c r="H90" s="39"/>
      <c r="I90" s="146"/>
      <c r="J90" s="39"/>
      <c r="K90" s="39"/>
      <c r="L90" s="43"/>
      <c r="M90" s="256"/>
      <c r="N90" s="257"/>
      <c r="O90" s="83"/>
      <c r="P90" s="83"/>
      <c r="Q90" s="83"/>
      <c r="R90" s="83"/>
      <c r="S90" s="83"/>
      <c r="T90" s="84"/>
      <c r="U90" s="37"/>
      <c r="V90" s="37"/>
      <c r="W90" s="37"/>
      <c r="X90" s="37"/>
      <c r="Y90" s="37"/>
      <c r="Z90" s="37"/>
      <c r="AA90" s="37"/>
      <c r="AB90" s="37"/>
      <c r="AC90" s="37"/>
      <c r="AD90" s="37"/>
      <c r="AE90" s="37"/>
      <c r="AT90" s="16" t="s">
        <v>341</v>
      </c>
      <c r="AU90" s="16" t="s">
        <v>78</v>
      </c>
    </row>
    <row r="91" s="2" customFormat="1" ht="21.75" customHeight="1">
      <c r="A91" s="37"/>
      <c r="B91" s="38"/>
      <c r="C91" s="232" t="s">
        <v>80</v>
      </c>
      <c r="D91" s="232" t="s">
        <v>259</v>
      </c>
      <c r="E91" s="233" t="s">
        <v>2703</v>
      </c>
      <c r="F91" s="234" t="s">
        <v>2704</v>
      </c>
      <c r="G91" s="235" t="s">
        <v>1744</v>
      </c>
      <c r="H91" s="275"/>
      <c r="I91" s="237"/>
      <c r="J91" s="238">
        <f>ROUND(I91*H91,2)</f>
        <v>0</v>
      </c>
      <c r="K91" s="234" t="s">
        <v>207</v>
      </c>
      <c r="L91" s="43"/>
      <c r="M91" s="239" t="s">
        <v>19</v>
      </c>
      <c r="N91" s="240" t="s">
        <v>42</v>
      </c>
      <c r="O91" s="83"/>
      <c r="P91" s="228">
        <f>O91*H91</f>
        <v>0</v>
      </c>
      <c r="Q91" s="228">
        <v>0</v>
      </c>
      <c r="R91" s="228">
        <f>Q91*H91</f>
        <v>0</v>
      </c>
      <c r="S91" s="228">
        <v>0</v>
      </c>
      <c r="T91" s="229">
        <f>S91*H91</f>
        <v>0</v>
      </c>
      <c r="U91" s="37"/>
      <c r="V91" s="37"/>
      <c r="W91" s="37"/>
      <c r="X91" s="37"/>
      <c r="Y91" s="37"/>
      <c r="Z91" s="37"/>
      <c r="AA91" s="37"/>
      <c r="AB91" s="37"/>
      <c r="AC91" s="37"/>
      <c r="AD91" s="37"/>
      <c r="AE91" s="37"/>
      <c r="AR91" s="230" t="s">
        <v>209</v>
      </c>
      <c r="AT91" s="230" t="s">
        <v>259</v>
      </c>
      <c r="AU91" s="230" t="s">
        <v>78</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209</v>
      </c>
      <c r="BM91" s="230" t="s">
        <v>2705</v>
      </c>
    </row>
    <row r="92" s="2" customFormat="1" ht="33" customHeight="1">
      <c r="A92" s="37"/>
      <c r="B92" s="38"/>
      <c r="C92" s="232" t="s">
        <v>93</v>
      </c>
      <c r="D92" s="232" t="s">
        <v>259</v>
      </c>
      <c r="E92" s="233" t="s">
        <v>2706</v>
      </c>
      <c r="F92" s="234" t="s">
        <v>2707</v>
      </c>
      <c r="G92" s="235" t="s">
        <v>1744</v>
      </c>
      <c r="H92" s="275"/>
      <c r="I92" s="237"/>
      <c r="J92" s="238">
        <f>ROUND(I92*H92,2)</f>
        <v>0</v>
      </c>
      <c r="K92" s="234" t="s">
        <v>207</v>
      </c>
      <c r="L92" s="43"/>
      <c r="M92" s="239" t="s">
        <v>19</v>
      </c>
      <c r="N92" s="240"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209</v>
      </c>
      <c r="AT92" s="230" t="s">
        <v>259</v>
      </c>
      <c r="AU92" s="230" t="s">
        <v>78</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209</v>
      </c>
      <c r="BM92" s="230" t="s">
        <v>2708</v>
      </c>
    </row>
    <row r="93" s="2" customFormat="1" ht="21.75" customHeight="1">
      <c r="A93" s="37"/>
      <c r="B93" s="38"/>
      <c r="C93" s="232" t="s">
        <v>209</v>
      </c>
      <c r="D93" s="232" t="s">
        <v>259</v>
      </c>
      <c r="E93" s="233" t="s">
        <v>2709</v>
      </c>
      <c r="F93" s="234" t="s">
        <v>2710</v>
      </c>
      <c r="G93" s="235" t="s">
        <v>1744</v>
      </c>
      <c r="H93" s="275"/>
      <c r="I93" s="237"/>
      <c r="J93" s="238">
        <f>ROUND(I93*H93,2)</f>
        <v>0</v>
      </c>
      <c r="K93" s="234" t="s">
        <v>207</v>
      </c>
      <c r="L93" s="43"/>
      <c r="M93" s="239" t="s">
        <v>19</v>
      </c>
      <c r="N93" s="240" t="s">
        <v>42</v>
      </c>
      <c r="O93" s="83"/>
      <c r="P93" s="228">
        <f>O93*H93</f>
        <v>0</v>
      </c>
      <c r="Q93" s="228">
        <v>0</v>
      </c>
      <c r="R93" s="228">
        <f>Q93*H93</f>
        <v>0</v>
      </c>
      <c r="S93" s="228">
        <v>0</v>
      </c>
      <c r="T93" s="229">
        <f>S93*H93</f>
        <v>0</v>
      </c>
      <c r="U93" s="37"/>
      <c r="V93" s="37"/>
      <c r="W93" s="37"/>
      <c r="X93" s="37"/>
      <c r="Y93" s="37"/>
      <c r="Z93" s="37"/>
      <c r="AA93" s="37"/>
      <c r="AB93" s="37"/>
      <c r="AC93" s="37"/>
      <c r="AD93" s="37"/>
      <c r="AE93" s="37"/>
      <c r="AR93" s="230" t="s">
        <v>209</v>
      </c>
      <c r="AT93" s="230" t="s">
        <v>259</v>
      </c>
      <c r="AU93" s="230" t="s">
        <v>78</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209</v>
      </c>
      <c r="BM93" s="230" t="s">
        <v>2711</v>
      </c>
    </row>
    <row r="94" s="2" customFormat="1" ht="44.25" customHeight="1">
      <c r="A94" s="37"/>
      <c r="B94" s="38"/>
      <c r="C94" s="232" t="s">
        <v>220</v>
      </c>
      <c r="D94" s="232" t="s">
        <v>259</v>
      </c>
      <c r="E94" s="233" t="s">
        <v>2712</v>
      </c>
      <c r="F94" s="234" t="s">
        <v>2713</v>
      </c>
      <c r="G94" s="235" t="s">
        <v>206</v>
      </c>
      <c r="H94" s="236">
        <v>860</v>
      </c>
      <c r="I94" s="237"/>
      <c r="J94" s="238">
        <f>ROUND(I94*H94,2)</f>
        <v>0</v>
      </c>
      <c r="K94" s="234" t="s">
        <v>207</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209</v>
      </c>
      <c r="AT94" s="230" t="s">
        <v>259</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2714</v>
      </c>
    </row>
    <row r="95" s="2" customFormat="1">
      <c r="A95" s="37"/>
      <c r="B95" s="38"/>
      <c r="C95" s="39"/>
      <c r="D95" s="254" t="s">
        <v>1355</v>
      </c>
      <c r="E95" s="39"/>
      <c r="F95" s="255" t="s">
        <v>2715</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1355</v>
      </c>
      <c r="AU95" s="16" t="s">
        <v>78</v>
      </c>
    </row>
    <row r="96" s="2" customFormat="1" ht="21.75" customHeight="1">
      <c r="A96" s="37"/>
      <c r="B96" s="38"/>
      <c r="C96" s="232" t="s">
        <v>224</v>
      </c>
      <c r="D96" s="232" t="s">
        <v>259</v>
      </c>
      <c r="E96" s="233" t="s">
        <v>1742</v>
      </c>
      <c r="F96" s="234" t="s">
        <v>1743</v>
      </c>
      <c r="G96" s="235" t="s">
        <v>1744</v>
      </c>
      <c r="H96" s="275"/>
      <c r="I96" s="237"/>
      <c r="J96" s="238">
        <f>ROUND(I96*H96,2)</f>
        <v>0</v>
      </c>
      <c r="K96" s="234" t="s">
        <v>207</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209</v>
      </c>
      <c r="AT96" s="230" t="s">
        <v>259</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2716</v>
      </c>
    </row>
    <row r="97" s="2" customFormat="1" ht="21.75" customHeight="1">
      <c r="A97" s="37"/>
      <c r="B97" s="38"/>
      <c r="C97" s="232" t="s">
        <v>228</v>
      </c>
      <c r="D97" s="232" t="s">
        <v>259</v>
      </c>
      <c r="E97" s="233" t="s">
        <v>2717</v>
      </c>
      <c r="F97" s="234" t="s">
        <v>2718</v>
      </c>
      <c r="G97" s="235" t="s">
        <v>1744</v>
      </c>
      <c r="H97" s="275"/>
      <c r="I97" s="237"/>
      <c r="J97" s="238">
        <f>ROUND(I97*H97,2)</f>
        <v>0</v>
      </c>
      <c r="K97" s="234" t="s">
        <v>207</v>
      </c>
      <c r="L97" s="43"/>
      <c r="M97" s="258" t="s">
        <v>19</v>
      </c>
      <c r="N97" s="259" t="s">
        <v>42</v>
      </c>
      <c r="O97" s="243"/>
      <c r="P97" s="244">
        <f>O97*H97</f>
        <v>0</v>
      </c>
      <c r="Q97" s="244">
        <v>0</v>
      </c>
      <c r="R97" s="244">
        <f>Q97*H97</f>
        <v>0</v>
      </c>
      <c r="S97" s="244">
        <v>0</v>
      </c>
      <c r="T97" s="245">
        <f>S97*H97</f>
        <v>0</v>
      </c>
      <c r="U97" s="37"/>
      <c r="V97" s="37"/>
      <c r="W97" s="37"/>
      <c r="X97" s="37"/>
      <c r="Y97" s="37"/>
      <c r="Z97" s="37"/>
      <c r="AA97" s="37"/>
      <c r="AB97" s="37"/>
      <c r="AC97" s="37"/>
      <c r="AD97" s="37"/>
      <c r="AE97" s="37"/>
      <c r="AR97" s="230" t="s">
        <v>209</v>
      </c>
      <c r="AT97" s="230" t="s">
        <v>259</v>
      </c>
      <c r="AU97" s="230" t="s">
        <v>78</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2719</v>
      </c>
    </row>
    <row r="98" s="2" customFormat="1" ht="6.96" customHeight="1">
      <c r="A98" s="37"/>
      <c r="B98" s="58"/>
      <c r="C98" s="59"/>
      <c r="D98" s="59"/>
      <c r="E98" s="59"/>
      <c r="F98" s="59"/>
      <c r="G98" s="59"/>
      <c r="H98" s="59"/>
      <c r="I98" s="175"/>
      <c r="J98" s="59"/>
      <c r="K98" s="59"/>
      <c r="L98" s="43"/>
      <c r="M98" s="37"/>
      <c r="O98" s="37"/>
      <c r="P98" s="37"/>
      <c r="Q98" s="37"/>
      <c r="R98" s="37"/>
      <c r="S98" s="37"/>
      <c r="T98" s="37"/>
      <c r="U98" s="37"/>
      <c r="V98" s="37"/>
      <c r="W98" s="37"/>
      <c r="X98" s="37"/>
      <c r="Y98" s="37"/>
      <c r="Z98" s="37"/>
      <c r="AA98" s="37"/>
      <c r="AB98" s="37"/>
      <c r="AC98" s="37"/>
      <c r="AD98" s="37"/>
      <c r="AE98" s="37"/>
    </row>
  </sheetData>
  <sheetProtection sheet="1" autoFilter="0" formatColumns="0" formatRows="0" objects="1" scenarios="1" spinCount="100000" saltValue="kyUgTcNDA0C2yschWjHms7sWKHcBzFcvZ6viF/fONHYmzBUGWxLMbEEjM9KINcG61y4tc1uE5QvjhnWgbgERYw==" hashValue="4NpA7vSi9BC9Idla7inh7QF7Jtc7IHOr4Q3S0hEB4L+cocshRNBVNP/vkMzQQLVpz8i7OnyMU1lAS8gqM2psvw==" algorithmName="SHA-512" password="CC35"/>
  <autoFilter ref="C85:K9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175</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2720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2721</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2722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ROUND(J86,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ROUND((SUM(BE86:BE178)),  2)</f>
        <v>0</v>
      </c>
      <c r="G35" s="37"/>
      <c r="H35" s="37"/>
      <c r="I35" s="164">
        <v>0.20999999999999999</v>
      </c>
      <c r="J35" s="163">
        <f>ROUND(((SUM(BE86:BE178))*I35),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ROUND((SUM(BF86:BF178)),  2)</f>
        <v>0</v>
      </c>
      <c r="G36" s="37"/>
      <c r="H36" s="37"/>
      <c r="I36" s="164">
        <v>0.14999999999999999</v>
      </c>
      <c r="J36" s="163">
        <f>ROUND(((SUM(BF86:BF178))*I36),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ROUND((SUM(BG86:BG178)),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ROUND((SUM(BH86:BH178)),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ROUND((SUM(BI86:BI178)),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2720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01 - Elektromontáže</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žst Božejovice</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J86</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1784</v>
      </c>
      <c r="E64" s="188"/>
      <c r="F64" s="188"/>
      <c r="G64" s="188"/>
      <c r="H64" s="188"/>
      <c r="I64" s="189"/>
      <c r="J64" s="190">
        <f>J87</f>
        <v>0</v>
      </c>
      <c r="K64" s="186"/>
      <c r="L64" s="191"/>
      <c r="S64" s="9"/>
      <c r="T64" s="9"/>
      <c r="U64" s="9"/>
      <c r="V64" s="9"/>
      <c r="W64" s="9"/>
      <c r="X64" s="9"/>
      <c r="Y64" s="9"/>
      <c r="Z64" s="9"/>
      <c r="AA64" s="9"/>
      <c r="AB64" s="9"/>
      <c r="AC64" s="9"/>
      <c r="AD64" s="9"/>
      <c r="AE64" s="9"/>
    </row>
    <row r="65" s="2" customFormat="1" ht="21.84" customHeight="1">
      <c r="A65" s="37"/>
      <c r="B65" s="38"/>
      <c r="C65" s="39"/>
      <c r="D65" s="39"/>
      <c r="E65" s="39"/>
      <c r="F65" s="39"/>
      <c r="G65" s="39"/>
      <c r="H65" s="39"/>
      <c r="I65" s="146"/>
      <c r="J65" s="39"/>
      <c r="K65" s="39"/>
      <c r="L65" s="147"/>
      <c r="S65" s="37"/>
      <c r="T65" s="37"/>
      <c r="U65" s="37"/>
      <c r="V65" s="37"/>
      <c r="W65" s="37"/>
      <c r="X65" s="37"/>
      <c r="Y65" s="37"/>
      <c r="Z65" s="37"/>
      <c r="AA65" s="37"/>
      <c r="AB65" s="37"/>
      <c r="AC65" s="37"/>
      <c r="AD65" s="37"/>
      <c r="AE65" s="37"/>
    </row>
    <row r="66" s="2" customFormat="1" ht="6.96" customHeight="1">
      <c r="A66" s="37"/>
      <c r="B66" s="58"/>
      <c r="C66" s="59"/>
      <c r="D66" s="59"/>
      <c r="E66" s="59"/>
      <c r="F66" s="59"/>
      <c r="G66" s="59"/>
      <c r="H66" s="59"/>
      <c r="I66" s="175"/>
      <c r="J66" s="59"/>
      <c r="K66" s="59"/>
      <c r="L66" s="147"/>
      <c r="S66" s="37"/>
      <c r="T66" s="37"/>
      <c r="U66" s="37"/>
      <c r="V66" s="37"/>
      <c r="W66" s="37"/>
      <c r="X66" s="37"/>
      <c r="Y66" s="37"/>
      <c r="Z66" s="37"/>
      <c r="AA66" s="37"/>
      <c r="AB66" s="37"/>
      <c r="AC66" s="37"/>
      <c r="AD66" s="37"/>
      <c r="AE66" s="37"/>
    </row>
    <row r="70" s="2" customFormat="1" ht="6.96" customHeight="1">
      <c r="A70" s="37"/>
      <c r="B70" s="60"/>
      <c r="C70" s="61"/>
      <c r="D70" s="61"/>
      <c r="E70" s="61"/>
      <c r="F70" s="61"/>
      <c r="G70" s="61"/>
      <c r="H70" s="61"/>
      <c r="I70" s="178"/>
      <c r="J70" s="61"/>
      <c r="K70" s="61"/>
      <c r="L70" s="147"/>
      <c r="S70" s="37"/>
      <c r="T70" s="37"/>
      <c r="U70" s="37"/>
      <c r="V70" s="37"/>
      <c r="W70" s="37"/>
      <c r="X70" s="37"/>
      <c r="Y70" s="37"/>
      <c r="Z70" s="37"/>
      <c r="AA70" s="37"/>
      <c r="AB70" s="37"/>
      <c r="AC70" s="37"/>
      <c r="AD70" s="37"/>
      <c r="AE70" s="37"/>
    </row>
    <row r="71" s="2" customFormat="1" ht="24.96" customHeight="1">
      <c r="A71" s="37"/>
      <c r="B71" s="38"/>
      <c r="C71" s="22" t="s">
        <v>188</v>
      </c>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12" customHeight="1">
      <c r="A73" s="37"/>
      <c r="B73" s="38"/>
      <c r="C73" s="31" t="s">
        <v>16</v>
      </c>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6.5" customHeight="1">
      <c r="A74" s="37"/>
      <c r="B74" s="38"/>
      <c r="C74" s="39"/>
      <c r="D74" s="39"/>
      <c r="E74" s="179" t="str">
        <f>E7</f>
        <v>ŽST Božejovice, oprava SZZ a osvětlení včetně zrušení postradatelného zařízení infrastruktury</v>
      </c>
      <c r="F74" s="31"/>
      <c r="G74" s="31"/>
      <c r="H74" s="31"/>
      <c r="I74" s="146"/>
      <c r="J74" s="39"/>
      <c r="K74" s="39"/>
      <c r="L74" s="147"/>
      <c r="S74" s="37"/>
      <c r="T74" s="37"/>
      <c r="U74" s="37"/>
      <c r="V74" s="37"/>
      <c r="W74" s="37"/>
      <c r="X74" s="37"/>
      <c r="Y74" s="37"/>
      <c r="Z74" s="37"/>
      <c r="AA74" s="37"/>
      <c r="AB74" s="37"/>
      <c r="AC74" s="37"/>
      <c r="AD74" s="37"/>
      <c r="AE74" s="37"/>
    </row>
    <row r="75" s="1" customFormat="1" ht="12" customHeight="1">
      <c r="B75" s="20"/>
      <c r="C75" s="31" t="s">
        <v>179</v>
      </c>
      <c r="D75" s="21"/>
      <c r="E75" s="21"/>
      <c r="F75" s="21"/>
      <c r="G75" s="21"/>
      <c r="H75" s="21"/>
      <c r="I75" s="138"/>
      <c r="J75" s="21"/>
      <c r="K75" s="21"/>
      <c r="L75" s="19"/>
    </row>
    <row r="76" s="2" customFormat="1" ht="16.5" customHeight="1">
      <c r="A76" s="37"/>
      <c r="B76" s="38"/>
      <c r="C76" s="39"/>
      <c r="D76" s="39"/>
      <c r="E76" s="179" t="s">
        <v>2720</v>
      </c>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181</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68" t="str">
        <f>E11</f>
        <v>01 - Elektromontáže</v>
      </c>
      <c r="F78" s="39"/>
      <c r="G78" s="39"/>
      <c r="H78" s="39"/>
      <c r="I78" s="146"/>
      <c r="J78" s="39"/>
      <c r="K78" s="39"/>
      <c r="L78" s="147"/>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2" customHeight="1">
      <c r="A80" s="37"/>
      <c r="B80" s="38"/>
      <c r="C80" s="31" t="s">
        <v>21</v>
      </c>
      <c r="D80" s="39"/>
      <c r="E80" s="39"/>
      <c r="F80" s="26" t="str">
        <f>F14</f>
        <v>žst Božejovice</v>
      </c>
      <c r="G80" s="39"/>
      <c r="H80" s="39"/>
      <c r="I80" s="149" t="s">
        <v>23</v>
      </c>
      <c r="J80" s="71" t="str">
        <f>IF(J14="","",J14)</f>
        <v>11. 3. 2020</v>
      </c>
      <c r="K80" s="39"/>
      <c r="L80" s="147"/>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146"/>
      <c r="J81" s="39"/>
      <c r="K81" s="39"/>
      <c r="L81" s="147"/>
      <c r="S81" s="37"/>
      <c r="T81" s="37"/>
      <c r="U81" s="37"/>
      <c r="V81" s="37"/>
      <c r="W81" s="37"/>
      <c r="X81" s="37"/>
      <c r="Y81" s="37"/>
      <c r="Z81" s="37"/>
      <c r="AA81" s="37"/>
      <c r="AB81" s="37"/>
      <c r="AC81" s="37"/>
      <c r="AD81" s="37"/>
      <c r="AE81" s="37"/>
    </row>
    <row r="82" s="2" customFormat="1" ht="15.15" customHeight="1">
      <c r="A82" s="37"/>
      <c r="B82" s="38"/>
      <c r="C82" s="31" t="s">
        <v>25</v>
      </c>
      <c r="D82" s="39"/>
      <c r="E82" s="39"/>
      <c r="F82" s="26" t="str">
        <f>E17</f>
        <v>Správa železnic, OŘ Plzeň</v>
      </c>
      <c r="G82" s="39"/>
      <c r="H82" s="39"/>
      <c r="I82" s="149" t="s">
        <v>31</v>
      </c>
      <c r="J82" s="35" t="str">
        <f>E23</f>
        <v xml:space="preserve"> </v>
      </c>
      <c r="K82" s="39"/>
      <c r="L82" s="147"/>
      <c r="S82" s="37"/>
      <c r="T82" s="37"/>
      <c r="U82" s="37"/>
      <c r="V82" s="37"/>
      <c r="W82" s="37"/>
      <c r="X82" s="37"/>
      <c r="Y82" s="37"/>
      <c r="Z82" s="37"/>
      <c r="AA82" s="37"/>
      <c r="AB82" s="37"/>
      <c r="AC82" s="37"/>
      <c r="AD82" s="37"/>
      <c r="AE82" s="37"/>
    </row>
    <row r="83" s="2" customFormat="1" ht="15.15" customHeight="1">
      <c r="A83" s="37"/>
      <c r="B83" s="38"/>
      <c r="C83" s="31" t="s">
        <v>29</v>
      </c>
      <c r="D83" s="39"/>
      <c r="E83" s="39"/>
      <c r="F83" s="26" t="str">
        <f>IF(E20="","",E20)</f>
        <v>Vyplň údaj</v>
      </c>
      <c r="G83" s="39"/>
      <c r="H83" s="39"/>
      <c r="I83" s="149" t="s">
        <v>34</v>
      </c>
      <c r="J83" s="35" t="str">
        <f>E26</f>
        <v xml:space="preserve"> </v>
      </c>
      <c r="K83" s="39"/>
      <c r="L83" s="147"/>
      <c r="S83" s="37"/>
      <c r="T83" s="37"/>
      <c r="U83" s="37"/>
      <c r="V83" s="37"/>
      <c r="W83" s="37"/>
      <c r="X83" s="37"/>
      <c r="Y83" s="37"/>
      <c r="Z83" s="37"/>
      <c r="AA83" s="37"/>
      <c r="AB83" s="37"/>
      <c r="AC83" s="37"/>
      <c r="AD83" s="37"/>
      <c r="AE83" s="37"/>
    </row>
    <row r="84" s="2" customFormat="1" ht="10.32"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10" customFormat="1" ht="29.28" customHeight="1">
      <c r="A85" s="192"/>
      <c r="B85" s="193"/>
      <c r="C85" s="194" t="s">
        <v>189</v>
      </c>
      <c r="D85" s="195" t="s">
        <v>56</v>
      </c>
      <c r="E85" s="195" t="s">
        <v>52</v>
      </c>
      <c r="F85" s="195" t="s">
        <v>53</v>
      </c>
      <c r="G85" s="195" t="s">
        <v>190</v>
      </c>
      <c r="H85" s="195" t="s">
        <v>191</v>
      </c>
      <c r="I85" s="196" t="s">
        <v>192</v>
      </c>
      <c r="J85" s="195" t="s">
        <v>185</v>
      </c>
      <c r="K85" s="197" t="s">
        <v>193</v>
      </c>
      <c r="L85" s="198"/>
      <c r="M85" s="91" t="s">
        <v>19</v>
      </c>
      <c r="N85" s="92" t="s">
        <v>41</v>
      </c>
      <c r="O85" s="92" t="s">
        <v>194</v>
      </c>
      <c r="P85" s="92" t="s">
        <v>195</v>
      </c>
      <c r="Q85" s="92" t="s">
        <v>196</v>
      </c>
      <c r="R85" s="92" t="s">
        <v>197</v>
      </c>
      <c r="S85" s="92" t="s">
        <v>198</v>
      </c>
      <c r="T85" s="93" t="s">
        <v>199</v>
      </c>
      <c r="U85" s="192"/>
      <c r="V85" s="192"/>
      <c r="W85" s="192"/>
      <c r="X85" s="192"/>
      <c r="Y85" s="192"/>
      <c r="Z85" s="192"/>
      <c r="AA85" s="192"/>
      <c r="AB85" s="192"/>
      <c r="AC85" s="192"/>
      <c r="AD85" s="192"/>
      <c r="AE85" s="192"/>
    </row>
    <row r="86" s="2" customFormat="1" ht="22.8" customHeight="1">
      <c r="A86" s="37"/>
      <c r="B86" s="38"/>
      <c r="C86" s="98" t="s">
        <v>200</v>
      </c>
      <c r="D86" s="39"/>
      <c r="E86" s="39"/>
      <c r="F86" s="39"/>
      <c r="G86" s="39"/>
      <c r="H86" s="39"/>
      <c r="I86" s="146"/>
      <c r="J86" s="199">
        <f>BK86</f>
        <v>0</v>
      </c>
      <c r="K86" s="39"/>
      <c r="L86" s="43"/>
      <c r="M86" s="94"/>
      <c r="N86" s="200"/>
      <c r="O86" s="95"/>
      <c r="P86" s="201">
        <f>P87</f>
        <v>0</v>
      </c>
      <c r="Q86" s="95"/>
      <c r="R86" s="201">
        <f>R87</f>
        <v>0</v>
      </c>
      <c r="S86" s="95"/>
      <c r="T86" s="202">
        <f>T87</f>
        <v>0</v>
      </c>
      <c r="U86" s="37"/>
      <c r="V86" s="37"/>
      <c r="W86" s="37"/>
      <c r="X86" s="37"/>
      <c r="Y86" s="37"/>
      <c r="Z86" s="37"/>
      <c r="AA86" s="37"/>
      <c r="AB86" s="37"/>
      <c r="AC86" s="37"/>
      <c r="AD86" s="37"/>
      <c r="AE86" s="37"/>
      <c r="AT86" s="16" t="s">
        <v>70</v>
      </c>
      <c r="AU86" s="16" t="s">
        <v>186</v>
      </c>
      <c r="BK86" s="203">
        <f>BK87</f>
        <v>0</v>
      </c>
    </row>
    <row r="87" s="11" customFormat="1" ht="25.92" customHeight="1">
      <c r="A87" s="11"/>
      <c r="B87" s="204"/>
      <c r="C87" s="205"/>
      <c r="D87" s="206" t="s">
        <v>70</v>
      </c>
      <c r="E87" s="207" t="s">
        <v>2076</v>
      </c>
      <c r="F87" s="207" t="s">
        <v>2077</v>
      </c>
      <c r="G87" s="205"/>
      <c r="H87" s="205"/>
      <c r="I87" s="208"/>
      <c r="J87" s="209">
        <f>BK87</f>
        <v>0</v>
      </c>
      <c r="K87" s="205"/>
      <c r="L87" s="210"/>
      <c r="M87" s="211"/>
      <c r="N87" s="212"/>
      <c r="O87" s="212"/>
      <c r="P87" s="213">
        <f>SUM(P88:P178)</f>
        <v>0</v>
      </c>
      <c r="Q87" s="212"/>
      <c r="R87" s="213">
        <f>SUM(R88:R178)</f>
        <v>0</v>
      </c>
      <c r="S87" s="212"/>
      <c r="T87" s="214">
        <f>SUM(T88:T178)</f>
        <v>0</v>
      </c>
      <c r="U87" s="11"/>
      <c r="V87" s="11"/>
      <c r="W87" s="11"/>
      <c r="X87" s="11"/>
      <c r="Y87" s="11"/>
      <c r="Z87" s="11"/>
      <c r="AA87" s="11"/>
      <c r="AB87" s="11"/>
      <c r="AC87" s="11"/>
      <c r="AD87" s="11"/>
      <c r="AE87" s="11"/>
      <c r="AR87" s="215" t="s">
        <v>209</v>
      </c>
      <c r="AT87" s="216" t="s">
        <v>70</v>
      </c>
      <c r="AU87" s="216" t="s">
        <v>71</v>
      </c>
      <c r="AY87" s="215" t="s">
        <v>202</v>
      </c>
      <c r="BK87" s="217">
        <f>SUM(BK88:BK178)</f>
        <v>0</v>
      </c>
    </row>
    <row r="88" s="2" customFormat="1" ht="21.75" customHeight="1">
      <c r="A88" s="37"/>
      <c r="B88" s="38"/>
      <c r="C88" s="232" t="s">
        <v>588</v>
      </c>
      <c r="D88" s="232" t="s">
        <v>259</v>
      </c>
      <c r="E88" s="233" t="s">
        <v>2723</v>
      </c>
      <c r="F88" s="234" t="s">
        <v>2724</v>
      </c>
      <c r="G88" s="235" t="s">
        <v>266</v>
      </c>
      <c r="H88" s="236">
        <v>1</v>
      </c>
      <c r="I88" s="237"/>
      <c r="J88" s="238">
        <f>ROUND(I88*H88,2)</f>
        <v>0</v>
      </c>
      <c r="K88" s="234" t="s">
        <v>207</v>
      </c>
      <c r="L88" s="43"/>
      <c r="M88" s="239" t="s">
        <v>19</v>
      </c>
      <c r="N88" s="240" t="s">
        <v>42</v>
      </c>
      <c r="O88" s="83"/>
      <c r="P88" s="228">
        <f>O88*H88</f>
        <v>0</v>
      </c>
      <c r="Q88" s="228">
        <v>0</v>
      </c>
      <c r="R88" s="228">
        <f>Q88*H88</f>
        <v>0</v>
      </c>
      <c r="S88" s="228">
        <v>0</v>
      </c>
      <c r="T88" s="229">
        <f>S88*H88</f>
        <v>0</v>
      </c>
      <c r="U88" s="37"/>
      <c r="V88" s="37"/>
      <c r="W88" s="37"/>
      <c r="X88" s="37"/>
      <c r="Y88" s="37"/>
      <c r="Z88" s="37"/>
      <c r="AA88" s="37"/>
      <c r="AB88" s="37"/>
      <c r="AC88" s="37"/>
      <c r="AD88" s="37"/>
      <c r="AE88" s="37"/>
      <c r="AR88" s="230" t="s">
        <v>280</v>
      </c>
      <c r="AT88" s="230" t="s">
        <v>259</v>
      </c>
      <c r="AU88" s="230" t="s">
        <v>78</v>
      </c>
      <c r="AY88" s="16" t="s">
        <v>202</v>
      </c>
      <c r="BE88" s="231">
        <f>IF(N88="základní",J88,0)</f>
        <v>0</v>
      </c>
      <c r="BF88" s="231">
        <f>IF(N88="snížená",J88,0)</f>
        <v>0</v>
      </c>
      <c r="BG88" s="231">
        <f>IF(N88="zákl. přenesená",J88,0)</f>
        <v>0</v>
      </c>
      <c r="BH88" s="231">
        <f>IF(N88="sníž. přenesená",J88,0)</f>
        <v>0</v>
      </c>
      <c r="BI88" s="231">
        <f>IF(N88="nulová",J88,0)</f>
        <v>0</v>
      </c>
      <c r="BJ88" s="16" t="s">
        <v>78</v>
      </c>
      <c r="BK88" s="231">
        <f>ROUND(I88*H88,2)</f>
        <v>0</v>
      </c>
      <c r="BL88" s="16" t="s">
        <v>280</v>
      </c>
      <c r="BM88" s="230" t="s">
        <v>2725</v>
      </c>
    </row>
    <row r="89" s="2" customFormat="1">
      <c r="A89" s="37"/>
      <c r="B89" s="38"/>
      <c r="C89" s="39"/>
      <c r="D89" s="254" t="s">
        <v>341</v>
      </c>
      <c r="E89" s="39"/>
      <c r="F89" s="255" t="s">
        <v>2726</v>
      </c>
      <c r="G89" s="39"/>
      <c r="H89" s="39"/>
      <c r="I89" s="146"/>
      <c r="J89" s="39"/>
      <c r="K89" s="39"/>
      <c r="L89" s="43"/>
      <c r="M89" s="256"/>
      <c r="N89" s="257"/>
      <c r="O89" s="83"/>
      <c r="P89" s="83"/>
      <c r="Q89" s="83"/>
      <c r="R89" s="83"/>
      <c r="S89" s="83"/>
      <c r="T89" s="84"/>
      <c r="U89" s="37"/>
      <c r="V89" s="37"/>
      <c r="W89" s="37"/>
      <c r="X89" s="37"/>
      <c r="Y89" s="37"/>
      <c r="Z89" s="37"/>
      <c r="AA89" s="37"/>
      <c r="AB89" s="37"/>
      <c r="AC89" s="37"/>
      <c r="AD89" s="37"/>
      <c r="AE89" s="37"/>
      <c r="AT89" s="16" t="s">
        <v>341</v>
      </c>
      <c r="AU89" s="16" t="s">
        <v>78</v>
      </c>
    </row>
    <row r="90" s="2" customFormat="1" ht="21.75" customHeight="1">
      <c r="A90" s="37"/>
      <c r="B90" s="38"/>
      <c r="C90" s="232" t="s">
        <v>600</v>
      </c>
      <c r="D90" s="232" t="s">
        <v>259</v>
      </c>
      <c r="E90" s="233" t="s">
        <v>2727</v>
      </c>
      <c r="F90" s="234" t="s">
        <v>2728</v>
      </c>
      <c r="G90" s="235" t="s">
        <v>266</v>
      </c>
      <c r="H90" s="236">
        <v>2</v>
      </c>
      <c r="I90" s="237"/>
      <c r="J90" s="238">
        <f>ROUND(I90*H90,2)</f>
        <v>0</v>
      </c>
      <c r="K90" s="234" t="s">
        <v>207</v>
      </c>
      <c r="L90" s="43"/>
      <c r="M90" s="239" t="s">
        <v>19</v>
      </c>
      <c r="N90" s="240"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280</v>
      </c>
      <c r="AT90" s="230" t="s">
        <v>259</v>
      </c>
      <c r="AU90" s="230" t="s">
        <v>78</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280</v>
      </c>
      <c r="BM90" s="230" t="s">
        <v>2729</v>
      </c>
    </row>
    <row r="91" s="2" customFormat="1">
      <c r="A91" s="37"/>
      <c r="B91" s="38"/>
      <c r="C91" s="39"/>
      <c r="D91" s="254" t="s">
        <v>341</v>
      </c>
      <c r="E91" s="39"/>
      <c r="F91" s="255" t="s">
        <v>2730</v>
      </c>
      <c r="G91" s="39"/>
      <c r="H91" s="39"/>
      <c r="I91" s="146"/>
      <c r="J91" s="39"/>
      <c r="K91" s="39"/>
      <c r="L91" s="43"/>
      <c r="M91" s="256"/>
      <c r="N91" s="257"/>
      <c r="O91" s="83"/>
      <c r="P91" s="83"/>
      <c r="Q91" s="83"/>
      <c r="R91" s="83"/>
      <c r="S91" s="83"/>
      <c r="T91" s="84"/>
      <c r="U91" s="37"/>
      <c r="V91" s="37"/>
      <c r="W91" s="37"/>
      <c r="X91" s="37"/>
      <c r="Y91" s="37"/>
      <c r="Z91" s="37"/>
      <c r="AA91" s="37"/>
      <c r="AB91" s="37"/>
      <c r="AC91" s="37"/>
      <c r="AD91" s="37"/>
      <c r="AE91" s="37"/>
      <c r="AT91" s="16" t="s">
        <v>341</v>
      </c>
      <c r="AU91" s="16" t="s">
        <v>78</v>
      </c>
    </row>
    <row r="92" s="2" customFormat="1" ht="33" customHeight="1">
      <c r="A92" s="37"/>
      <c r="B92" s="38"/>
      <c r="C92" s="232" t="s">
        <v>592</v>
      </c>
      <c r="D92" s="232" t="s">
        <v>259</v>
      </c>
      <c r="E92" s="233" t="s">
        <v>2731</v>
      </c>
      <c r="F92" s="234" t="s">
        <v>2732</v>
      </c>
      <c r="G92" s="235" t="s">
        <v>266</v>
      </c>
      <c r="H92" s="236">
        <v>2</v>
      </c>
      <c r="I92" s="237"/>
      <c r="J92" s="238">
        <f>ROUND(I92*H92,2)</f>
        <v>0</v>
      </c>
      <c r="K92" s="234" t="s">
        <v>207</v>
      </c>
      <c r="L92" s="43"/>
      <c r="M92" s="239" t="s">
        <v>19</v>
      </c>
      <c r="N92" s="240"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280</v>
      </c>
      <c r="AT92" s="230" t="s">
        <v>259</v>
      </c>
      <c r="AU92" s="230" t="s">
        <v>78</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280</v>
      </c>
      <c r="BM92" s="230" t="s">
        <v>2733</v>
      </c>
    </row>
    <row r="93" s="2" customFormat="1">
      <c r="A93" s="37"/>
      <c r="B93" s="38"/>
      <c r="C93" s="39"/>
      <c r="D93" s="254" t="s">
        <v>341</v>
      </c>
      <c r="E93" s="39"/>
      <c r="F93" s="255" t="s">
        <v>2734</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341</v>
      </c>
      <c r="AU93" s="16" t="s">
        <v>78</v>
      </c>
    </row>
    <row r="94" s="2" customFormat="1" ht="33" customHeight="1">
      <c r="A94" s="37"/>
      <c r="B94" s="38"/>
      <c r="C94" s="218" t="s">
        <v>596</v>
      </c>
      <c r="D94" s="218" t="s">
        <v>203</v>
      </c>
      <c r="E94" s="219" t="s">
        <v>2735</v>
      </c>
      <c r="F94" s="220" t="s">
        <v>2736</v>
      </c>
      <c r="G94" s="221" t="s">
        <v>266</v>
      </c>
      <c r="H94" s="222">
        <v>2</v>
      </c>
      <c r="I94" s="223"/>
      <c r="J94" s="224">
        <f>ROUND(I94*H94,2)</f>
        <v>0</v>
      </c>
      <c r="K94" s="220" t="s">
        <v>207</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275</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275</v>
      </c>
      <c r="BM94" s="230" t="s">
        <v>2737</v>
      </c>
    </row>
    <row r="95" s="2" customFormat="1">
      <c r="A95" s="37"/>
      <c r="B95" s="38"/>
      <c r="C95" s="39"/>
      <c r="D95" s="254" t="s">
        <v>341</v>
      </c>
      <c r="E95" s="39"/>
      <c r="F95" s="255" t="s">
        <v>2734</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78</v>
      </c>
    </row>
    <row r="96" s="2" customFormat="1" ht="21.75" customHeight="1">
      <c r="A96" s="37"/>
      <c r="B96" s="38"/>
      <c r="C96" s="232" t="s">
        <v>444</v>
      </c>
      <c r="D96" s="232" t="s">
        <v>259</v>
      </c>
      <c r="E96" s="233" t="s">
        <v>2738</v>
      </c>
      <c r="F96" s="234" t="s">
        <v>2739</v>
      </c>
      <c r="G96" s="235" t="s">
        <v>266</v>
      </c>
      <c r="H96" s="236">
        <v>1</v>
      </c>
      <c r="I96" s="237"/>
      <c r="J96" s="238">
        <f>ROUND(I96*H96,2)</f>
        <v>0</v>
      </c>
      <c r="K96" s="234" t="s">
        <v>207</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280</v>
      </c>
      <c r="AT96" s="230" t="s">
        <v>259</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280</v>
      </c>
      <c r="BM96" s="230" t="s">
        <v>2740</v>
      </c>
    </row>
    <row r="97" s="2" customFormat="1" ht="21.75" customHeight="1">
      <c r="A97" s="37"/>
      <c r="B97" s="38"/>
      <c r="C97" s="218" t="s">
        <v>448</v>
      </c>
      <c r="D97" s="218" t="s">
        <v>203</v>
      </c>
      <c r="E97" s="219" t="s">
        <v>2741</v>
      </c>
      <c r="F97" s="220" t="s">
        <v>2742</v>
      </c>
      <c r="G97" s="221" t="s">
        <v>266</v>
      </c>
      <c r="H97" s="222">
        <v>1</v>
      </c>
      <c r="I97" s="223"/>
      <c r="J97" s="224">
        <f>ROUND(I97*H97,2)</f>
        <v>0</v>
      </c>
      <c r="K97" s="220" t="s">
        <v>207</v>
      </c>
      <c r="L97" s="225"/>
      <c r="M97" s="226" t="s">
        <v>19</v>
      </c>
      <c r="N97" s="227"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275</v>
      </c>
      <c r="AT97" s="230" t="s">
        <v>203</v>
      </c>
      <c r="AU97" s="230" t="s">
        <v>78</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275</v>
      </c>
      <c r="BM97" s="230" t="s">
        <v>2743</v>
      </c>
    </row>
    <row r="98" s="2" customFormat="1" ht="21.75" customHeight="1">
      <c r="A98" s="37"/>
      <c r="B98" s="38"/>
      <c r="C98" s="218" t="s">
        <v>452</v>
      </c>
      <c r="D98" s="218" t="s">
        <v>203</v>
      </c>
      <c r="E98" s="219" t="s">
        <v>2744</v>
      </c>
      <c r="F98" s="220" t="s">
        <v>2745</v>
      </c>
      <c r="G98" s="221" t="s">
        <v>266</v>
      </c>
      <c r="H98" s="222">
        <v>3</v>
      </c>
      <c r="I98" s="223"/>
      <c r="J98" s="224">
        <f>ROUND(I98*H98,2)</f>
        <v>0</v>
      </c>
      <c r="K98" s="220" t="s">
        <v>207</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275</v>
      </c>
      <c r="AT98" s="230" t="s">
        <v>203</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275</v>
      </c>
      <c r="BM98" s="230" t="s">
        <v>2746</v>
      </c>
    </row>
    <row r="99" s="2" customFormat="1" ht="21.75" customHeight="1">
      <c r="A99" s="37"/>
      <c r="B99" s="38"/>
      <c r="C99" s="232" t="s">
        <v>485</v>
      </c>
      <c r="D99" s="232" t="s">
        <v>259</v>
      </c>
      <c r="E99" s="233" t="s">
        <v>2747</v>
      </c>
      <c r="F99" s="234" t="s">
        <v>2748</v>
      </c>
      <c r="G99" s="235" t="s">
        <v>266</v>
      </c>
      <c r="H99" s="236">
        <v>1</v>
      </c>
      <c r="I99" s="237"/>
      <c r="J99" s="238">
        <f>ROUND(I99*H99,2)</f>
        <v>0</v>
      </c>
      <c r="K99" s="234" t="s">
        <v>207</v>
      </c>
      <c r="L99" s="43"/>
      <c r="M99" s="239" t="s">
        <v>19</v>
      </c>
      <c r="N99" s="240" t="s">
        <v>42</v>
      </c>
      <c r="O99" s="83"/>
      <c r="P99" s="228">
        <f>O99*H99</f>
        <v>0</v>
      </c>
      <c r="Q99" s="228">
        <v>0</v>
      </c>
      <c r="R99" s="228">
        <f>Q99*H99</f>
        <v>0</v>
      </c>
      <c r="S99" s="228">
        <v>0</v>
      </c>
      <c r="T99" s="229">
        <f>S99*H99</f>
        <v>0</v>
      </c>
      <c r="U99" s="37"/>
      <c r="V99" s="37"/>
      <c r="W99" s="37"/>
      <c r="X99" s="37"/>
      <c r="Y99" s="37"/>
      <c r="Z99" s="37"/>
      <c r="AA99" s="37"/>
      <c r="AB99" s="37"/>
      <c r="AC99" s="37"/>
      <c r="AD99" s="37"/>
      <c r="AE99" s="37"/>
      <c r="AR99" s="230" t="s">
        <v>355</v>
      </c>
      <c r="AT99" s="230" t="s">
        <v>259</v>
      </c>
      <c r="AU99" s="230" t="s">
        <v>78</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355</v>
      </c>
      <c r="BM99" s="230" t="s">
        <v>2749</v>
      </c>
    </row>
    <row r="100" s="2" customFormat="1">
      <c r="A100" s="37"/>
      <c r="B100" s="38"/>
      <c r="C100" s="39"/>
      <c r="D100" s="254" t="s">
        <v>341</v>
      </c>
      <c r="E100" s="39"/>
      <c r="F100" s="255" t="s">
        <v>2750</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341</v>
      </c>
      <c r="AU100" s="16" t="s">
        <v>78</v>
      </c>
    </row>
    <row r="101" s="2" customFormat="1" ht="21.75" customHeight="1">
      <c r="A101" s="37"/>
      <c r="B101" s="38"/>
      <c r="C101" s="218" t="s">
        <v>489</v>
      </c>
      <c r="D101" s="218" t="s">
        <v>203</v>
      </c>
      <c r="E101" s="219" t="s">
        <v>2751</v>
      </c>
      <c r="F101" s="220" t="s">
        <v>2752</v>
      </c>
      <c r="G101" s="221" t="s">
        <v>266</v>
      </c>
      <c r="H101" s="222">
        <v>1</v>
      </c>
      <c r="I101" s="223"/>
      <c r="J101" s="224">
        <f>ROUND(I101*H101,2)</f>
        <v>0</v>
      </c>
      <c r="K101" s="220" t="s">
        <v>207</v>
      </c>
      <c r="L101" s="225"/>
      <c r="M101" s="226" t="s">
        <v>19</v>
      </c>
      <c r="N101" s="227" t="s">
        <v>42</v>
      </c>
      <c r="O101" s="83"/>
      <c r="P101" s="228">
        <f>O101*H101</f>
        <v>0</v>
      </c>
      <c r="Q101" s="228">
        <v>0</v>
      </c>
      <c r="R101" s="228">
        <f>Q101*H101</f>
        <v>0</v>
      </c>
      <c r="S101" s="228">
        <v>0</v>
      </c>
      <c r="T101" s="229">
        <f>S101*H101</f>
        <v>0</v>
      </c>
      <c r="U101" s="37"/>
      <c r="V101" s="37"/>
      <c r="W101" s="37"/>
      <c r="X101" s="37"/>
      <c r="Y101" s="37"/>
      <c r="Z101" s="37"/>
      <c r="AA101" s="37"/>
      <c r="AB101" s="37"/>
      <c r="AC101" s="37"/>
      <c r="AD101" s="37"/>
      <c r="AE101" s="37"/>
      <c r="AR101" s="230" t="s">
        <v>275</v>
      </c>
      <c r="AT101" s="230" t="s">
        <v>203</v>
      </c>
      <c r="AU101" s="230" t="s">
        <v>78</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275</v>
      </c>
      <c r="BM101" s="230" t="s">
        <v>2753</v>
      </c>
    </row>
    <row r="102" s="2" customFormat="1">
      <c r="A102" s="37"/>
      <c r="B102" s="38"/>
      <c r="C102" s="39"/>
      <c r="D102" s="254" t="s">
        <v>341</v>
      </c>
      <c r="E102" s="39"/>
      <c r="F102" s="255" t="s">
        <v>2754</v>
      </c>
      <c r="G102" s="39"/>
      <c r="H102" s="39"/>
      <c r="I102" s="146"/>
      <c r="J102" s="39"/>
      <c r="K102" s="39"/>
      <c r="L102" s="43"/>
      <c r="M102" s="256"/>
      <c r="N102" s="257"/>
      <c r="O102" s="83"/>
      <c r="P102" s="83"/>
      <c r="Q102" s="83"/>
      <c r="R102" s="83"/>
      <c r="S102" s="83"/>
      <c r="T102" s="84"/>
      <c r="U102" s="37"/>
      <c r="V102" s="37"/>
      <c r="W102" s="37"/>
      <c r="X102" s="37"/>
      <c r="Y102" s="37"/>
      <c r="Z102" s="37"/>
      <c r="AA102" s="37"/>
      <c r="AB102" s="37"/>
      <c r="AC102" s="37"/>
      <c r="AD102" s="37"/>
      <c r="AE102" s="37"/>
      <c r="AT102" s="16" t="s">
        <v>341</v>
      </c>
      <c r="AU102" s="16" t="s">
        <v>78</v>
      </c>
    </row>
    <row r="103" s="2" customFormat="1" ht="21.75" customHeight="1">
      <c r="A103" s="37"/>
      <c r="B103" s="38"/>
      <c r="C103" s="232" t="s">
        <v>521</v>
      </c>
      <c r="D103" s="232" t="s">
        <v>259</v>
      </c>
      <c r="E103" s="233" t="s">
        <v>2755</v>
      </c>
      <c r="F103" s="234" t="s">
        <v>2756</v>
      </c>
      <c r="G103" s="235" t="s">
        <v>266</v>
      </c>
      <c r="H103" s="236">
        <v>9</v>
      </c>
      <c r="I103" s="237"/>
      <c r="J103" s="238">
        <f>ROUND(I103*H103,2)</f>
        <v>0</v>
      </c>
      <c r="K103" s="234" t="s">
        <v>207</v>
      </c>
      <c r="L103" s="43"/>
      <c r="M103" s="239" t="s">
        <v>19</v>
      </c>
      <c r="N103" s="240" t="s">
        <v>42</v>
      </c>
      <c r="O103" s="83"/>
      <c r="P103" s="228">
        <f>O103*H103</f>
        <v>0</v>
      </c>
      <c r="Q103" s="228">
        <v>0</v>
      </c>
      <c r="R103" s="228">
        <f>Q103*H103</f>
        <v>0</v>
      </c>
      <c r="S103" s="228">
        <v>0</v>
      </c>
      <c r="T103" s="229">
        <f>S103*H103</f>
        <v>0</v>
      </c>
      <c r="U103" s="37"/>
      <c r="V103" s="37"/>
      <c r="W103" s="37"/>
      <c r="X103" s="37"/>
      <c r="Y103" s="37"/>
      <c r="Z103" s="37"/>
      <c r="AA103" s="37"/>
      <c r="AB103" s="37"/>
      <c r="AC103" s="37"/>
      <c r="AD103" s="37"/>
      <c r="AE103" s="37"/>
      <c r="AR103" s="230" t="s">
        <v>280</v>
      </c>
      <c r="AT103" s="230" t="s">
        <v>259</v>
      </c>
      <c r="AU103" s="230" t="s">
        <v>78</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280</v>
      </c>
      <c r="BM103" s="230" t="s">
        <v>2757</v>
      </c>
    </row>
    <row r="104" s="2" customFormat="1" ht="21.75" customHeight="1">
      <c r="A104" s="37"/>
      <c r="B104" s="38"/>
      <c r="C104" s="218" t="s">
        <v>525</v>
      </c>
      <c r="D104" s="218" t="s">
        <v>203</v>
      </c>
      <c r="E104" s="219" t="s">
        <v>2758</v>
      </c>
      <c r="F104" s="220" t="s">
        <v>2759</v>
      </c>
      <c r="G104" s="221" t="s">
        <v>266</v>
      </c>
      <c r="H104" s="222">
        <v>4</v>
      </c>
      <c r="I104" s="223"/>
      <c r="J104" s="224">
        <f>ROUND(I104*H104,2)</f>
        <v>0</v>
      </c>
      <c r="K104" s="220" t="s">
        <v>207</v>
      </c>
      <c r="L104" s="225"/>
      <c r="M104" s="226" t="s">
        <v>19</v>
      </c>
      <c r="N104" s="227"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275</v>
      </c>
      <c r="AT104" s="230" t="s">
        <v>203</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275</v>
      </c>
      <c r="BM104" s="230" t="s">
        <v>2760</v>
      </c>
    </row>
    <row r="105" s="2" customFormat="1" ht="21.75" customHeight="1">
      <c r="A105" s="37"/>
      <c r="B105" s="38"/>
      <c r="C105" s="218" t="s">
        <v>529</v>
      </c>
      <c r="D105" s="218" t="s">
        <v>203</v>
      </c>
      <c r="E105" s="219" t="s">
        <v>2761</v>
      </c>
      <c r="F105" s="220" t="s">
        <v>2762</v>
      </c>
      <c r="G105" s="221" t="s">
        <v>266</v>
      </c>
      <c r="H105" s="222">
        <v>1</v>
      </c>
      <c r="I105" s="223"/>
      <c r="J105" s="224">
        <f>ROUND(I105*H105,2)</f>
        <v>0</v>
      </c>
      <c r="K105" s="220" t="s">
        <v>207</v>
      </c>
      <c r="L105" s="225"/>
      <c r="M105" s="226" t="s">
        <v>19</v>
      </c>
      <c r="N105" s="227" t="s">
        <v>42</v>
      </c>
      <c r="O105" s="83"/>
      <c r="P105" s="228">
        <f>O105*H105</f>
        <v>0</v>
      </c>
      <c r="Q105" s="228">
        <v>0</v>
      </c>
      <c r="R105" s="228">
        <f>Q105*H105</f>
        <v>0</v>
      </c>
      <c r="S105" s="228">
        <v>0</v>
      </c>
      <c r="T105" s="229">
        <f>S105*H105</f>
        <v>0</v>
      </c>
      <c r="U105" s="37"/>
      <c r="V105" s="37"/>
      <c r="W105" s="37"/>
      <c r="X105" s="37"/>
      <c r="Y105" s="37"/>
      <c r="Z105" s="37"/>
      <c r="AA105" s="37"/>
      <c r="AB105" s="37"/>
      <c r="AC105" s="37"/>
      <c r="AD105" s="37"/>
      <c r="AE105" s="37"/>
      <c r="AR105" s="230" t="s">
        <v>275</v>
      </c>
      <c r="AT105" s="230" t="s">
        <v>203</v>
      </c>
      <c r="AU105" s="230" t="s">
        <v>78</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275</v>
      </c>
      <c r="BM105" s="230" t="s">
        <v>2763</v>
      </c>
    </row>
    <row r="106" s="2" customFormat="1" ht="21.75" customHeight="1">
      <c r="A106" s="37"/>
      <c r="B106" s="38"/>
      <c r="C106" s="218" t="s">
        <v>533</v>
      </c>
      <c r="D106" s="218" t="s">
        <v>203</v>
      </c>
      <c r="E106" s="219" t="s">
        <v>2764</v>
      </c>
      <c r="F106" s="220" t="s">
        <v>2765</v>
      </c>
      <c r="G106" s="221" t="s">
        <v>266</v>
      </c>
      <c r="H106" s="222">
        <v>1</v>
      </c>
      <c r="I106" s="223"/>
      <c r="J106" s="224">
        <f>ROUND(I106*H106,2)</f>
        <v>0</v>
      </c>
      <c r="K106" s="220" t="s">
        <v>207</v>
      </c>
      <c r="L106" s="225"/>
      <c r="M106" s="226" t="s">
        <v>19</v>
      </c>
      <c r="N106" s="227"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275</v>
      </c>
      <c r="AT106" s="230" t="s">
        <v>203</v>
      </c>
      <c r="AU106" s="230" t="s">
        <v>78</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275</v>
      </c>
      <c r="BM106" s="230" t="s">
        <v>2766</v>
      </c>
    </row>
    <row r="107" s="2" customFormat="1" ht="21.75" customHeight="1">
      <c r="A107" s="37"/>
      <c r="B107" s="38"/>
      <c r="C107" s="218" t="s">
        <v>537</v>
      </c>
      <c r="D107" s="218" t="s">
        <v>203</v>
      </c>
      <c r="E107" s="219" t="s">
        <v>2767</v>
      </c>
      <c r="F107" s="220" t="s">
        <v>2768</v>
      </c>
      <c r="G107" s="221" t="s">
        <v>266</v>
      </c>
      <c r="H107" s="222">
        <v>3</v>
      </c>
      <c r="I107" s="223"/>
      <c r="J107" s="224">
        <f>ROUND(I107*H107,2)</f>
        <v>0</v>
      </c>
      <c r="K107" s="220" t="s">
        <v>207</v>
      </c>
      <c r="L107" s="225"/>
      <c r="M107" s="226" t="s">
        <v>19</v>
      </c>
      <c r="N107" s="227" t="s">
        <v>42</v>
      </c>
      <c r="O107" s="83"/>
      <c r="P107" s="228">
        <f>O107*H107</f>
        <v>0</v>
      </c>
      <c r="Q107" s="228">
        <v>0</v>
      </c>
      <c r="R107" s="228">
        <f>Q107*H107</f>
        <v>0</v>
      </c>
      <c r="S107" s="228">
        <v>0</v>
      </c>
      <c r="T107" s="229">
        <f>S107*H107</f>
        <v>0</v>
      </c>
      <c r="U107" s="37"/>
      <c r="V107" s="37"/>
      <c r="W107" s="37"/>
      <c r="X107" s="37"/>
      <c r="Y107" s="37"/>
      <c r="Z107" s="37"/>
      <c r="AA107" s="37"/>
      <c r="AB107" s="37"/>
      <c r="AC107" s="37"/>
      <c r="AD107" s="37"/>
      <c r="AE107" s="37"/>
      <c r="AR107" s="230" t="s">
        <v>275</v>
      </c>
      <c r="AT107" s="230" t="s">
        <v>203</v>
      </c>
      <c r="AU107" s="230" t="s">
        <v>78</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275</v>
      </c>
      <c r="BM107" s="230" t="s">
        <v>2769</v>
      </c>
    </row>
    <row r="108" s="2" customFormat="1" ht="21.75" customHeight="1">
      <c r="A108" s="37"/>
      <c r="B108" s="38"/>
      <c r="C108" s="232" t="s">
        <v>541</v>
      </c>
      <c r="D108" s="232" t="s">
        <v>259</v>
      </c>
      <c r="E108" s="233" t="s">
        <v>2770</v>
      </c>
      <c r="F108" s="234" t="s">
        <v>2771</v>
      </c>
      <c r="G108" s="235" t="s">
        <v>266</v>
      </c>
      <c r="H108" s="236">
        <v>34</v>
      </c>
      <c r="I108" s="237"/>
      <c r="J108" s="238">
        <f>ROUND(I108*H108,2)</f>
        <v>0</v>
      </c>
      <c r="K108" s="234" t="s">
        <v>207</v>
      </c>
      <c r="L108" s="43"/>
      <c r="M108" s="239" t="s">
        <v>19</v>
      </c>
      <c r="N108" s="240"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280</v>
      </c>
      <c r="AT108" s="230" t="s">
        <v>259</v>
      </c>
      <c r="AU108" s="230" t="s">
        <v>78</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280</v>
      </c>
      <c r="BM108" s="230" t="s">
        <v>2772</v>
      </c>
    </row>
    <row r="109" s="2" customFormat="1" ht="21.75" customHeight="1">
      <c r="A109" s="37"/>
      <c r="B109" s="38"/>
      <c r="C109" s="218" t="s">
        <v>545</v>
      </c>
      <c r="D109" s="218" t="s">
        <v>203</v>
      </c>
      <c r="E109" s="219" t="s">
        <v>2773</v>
      </c>
      <c r="F109" s="220" t="s">
        <v>2774</v>
      </c>
      <c r="G109" s="221" t="s">
        <v>266</v>
      </c>
      <c r="H109" s="222">
        <v>10</v>
      </c>
      <c r="I109" s="223"/>
      <c r="J109" s="224">
        <f>ROUND(I109*H109,2)</f>
        <v>0</v>
      </c>
      <c r="K109" s="220" t="s">
        <v>207</v>
      </c>
      <c r="L109" s="225"/>
      <c r="M109" s="226" t="s">
        <v>19</v>
      </c>
      <c r="N109" s="227" t="s">
        <v>42</v>
      </c>
      <c r="O109" s="83"/>
      <c r="P109" s="228">
        <f>O109*H109</f>
        <v>0</v>
      </c>
      <c r="Q109" s="228">
        <v>0</v>
      </c>
      <c r="R109" s="228">
        <f>Q109*H109</f>
        <v>0</v>
      </c>
      <c r="S109" s="228">
        <v>0</v>
      </c>
      <c r="T109" s="229">
        <f>S109*H109</f>
        <v>0</v>
      </c>
      <c r="U109" s="37"/>
      <c r="V109" s="37"/>
      <c r="W109" s="37"/>
      <c r="X109" s="37"/>
      <c r="Y109" s="37"/>
      <c r="Z109" s="37"/>
      <c r="AA109" s="37"/>
      <c r="AB109" s="37"/>
      <c r="AC109" s="37"/>
      <c r="AD109" s="37"/>
      <c r="AE109" s="37"/>
      <c r="AR109" s="230" t="s">
        <v>275</v>
      </c>
      <c r="AT109" s="230" t="s">
        <v>203</v>
      </c>
      <c r="AU109" s="230" t="s">
        <v>78</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275</v>
      </c>
      <c r="BM109" s="230" t="s">
        <v>2775</v>
      </c>
    </row>
    <row r="110" s="2" customFormat="1" ht="21.75" customHeight="1">
      <c r="A110" s="37"/>
      <c r="B110" s="38"/>
      <c r="C110" s="218" t="s">
        <v>280</v>
      </c>
      <c r="D110" s="218" t="s">
        <v>203</v>
      </c>
      <c r="E110" s="219" t="s">
        <v>2776</v>
      </c>
      <c r="F110" s="220" t="s">
        <v>2777</v>
      </c>
      <c r="G110" s="221" t="s">
        <v>266</v>
      </c>
      <c r="H110" s="222">
        <v>12</v>
      </c>
      <c r="I110" s="223"/>
      <c r="J110" s="224">
        <f>ROUND(I110*H110,2)</f>
        <v>0</v>
      </c>
      <c r="K110" s="220" t="s">
        <v>207</v>
      </c>
      <c r="L110" s="225"/>
      <c r="M110" s="226" t="s">
        <v>19</v>
      </c>
      <c r="N110" s="227"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275</v>
      </c>
      <c r="AT110" s="230" t="s">
        <v>203</v>
      </c>
      <c r="AU110" s="230" t="s">
        <v>78</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275</v>
      </c>
      <c r="BM110" s="230" t="s">
        <v>2778</v>
      </c>
    </row>
    <row r="111" s="2" customFormat="1" ht="21.75" customHeight="1">
      <c r="A111" s="37"/>
      <c r="B111" s="38"/>
      <c r="C111" s="218" t="s">
        <v>552</v>
      </c>
      <c r="D111" s="218" t="s">
        <v>203</v>
      </c>
      <c r="E111" s="219" t="s">
        <v>2779</v>
      </c>
      <c r="F111" s="220" t="s">
        <v>2780</v>
      </c>
      <c r="G111" s="221" t="s">
        <v>266</v>
      </c>
      <c r="H111" s="222">
        <v>4</v>
      </c>
      <c r="I111" s="223"/>
      <c r="J111" s="224">
        <f>ROUND(I111*H111,2)</f>
        <v>0</v>
      </c>
      <c r="K111" s="220" t="s">
        <v>207</v>
      </c>
      <c r="L111" s="225"/>
      <c r="M111" s="226" t="s">
        <v>19</v>
      </c>
      <c r="N111" s="227" t="s">
        <v>42</v>
      </c>
      <c r="O111" s="83"/>
      <c r="P111" s="228">
        <f>O111*H111</f>
        <v>0</v>
      </c>
      <c r="Q111" s="228">
        <v>0</v>
      </c>
      <c r="R111" s="228">
        <f>Q111*H111</f>
        <v>0</v>
      </c>
      <c r="S111" s="228">
        <v>0</v>
      </c>
      <c r="T111" s="229">
        <f>S111*H111</f>
        <v>0</v>
      </c>
      <c r="U111" s="37"/>
      <c r="V111" s="37"/>
      <c r="W111" s="37"/>
      <c r="X111" s="37"/>
      <c r="Y111" s="37"/>
      <c r="Z111" s="37"/>
      <c r="AA111" s="37"/>
      <c r="AB111" s="37"/>
      <c r="AC111" s="37"/>
      <c r="AD111" s="37"/>
      <c r="AE111" s="37"/>
      <c r="AR111" s="230" t="s">
        <v>275</v>
      </c>
      <c r="AT111" s="230" t="s">
        <v>203</v>
      </c>
      <c r="AU111" s="230" t="s">
        <v>78</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275</v>
      </c>
      <c r="BM111" s="230" t="s">
        <v>2781</v>
      </c>
    </row>
    <row r="112" s="2" customFormat="1" ht="21.75" customHeight="1">
      <c r="A112" s="37"/>
      <c r="B112" s="38"/>
      <c r="C112" s="218" t="s">
        <v>556</v>
      </c>
      <c r="D112" s="218" t="s">
        <v>203</v>
      </c>
      <c r="E112" s="219" t="s">
        <v>2782</v>
      </c>
      <c r="F112" s="220" t="s">
        <v>2783</v>
      </c>
      <c r="G112" s="221" t="s">
        <v>266</v>
      </c>
      <c r="H112" s="222">
        <v>1</v>
      </c>
      <c r="I112" s="223"/>
      <c r="J112" s="224">
        <f>ROUND(I112*H112,2)</f>
        <v>0</v>
      </c>
      <c r="K112" s="220" t="s">
        <v>207</v>
      </c>
      <c r="L112" s="225"/>
      <c r="M112" s="226" t="s">
        <v>19</v>
      </c>
      <c r="N112" s="227"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275</v>
      </c>
      <c r="AT112" s="230" t="s">
        <v>203</v>
      </c>
      <c r="AU112" s="230" t="s">
        <v>78</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275</v>
      </c>
      <c r="BM112" s="230" t="s">
        <v>2784</v>
      </c>
    </row>
    <row r="113" s="2" customFormat="1" ht="21.75" customHeight="1">
      <c r="A113" s="37"/>
      <c r="B113" s="38"/>
      <c r="C113" s="218" t="s">
        <v>560</v>
      </c>
      <c r="D113" s="218" t="s">
        <v>203</v>
      </c>
      <c r="E113" s="219" t="s">
        <v>2785</v>
      </c>
      <c r="F113" s="220" t="s">
        <v>2786</v>
      </c>
      <c r="G113" s="221" t="s">
        <v>266</v>
      </c>
      <c r="H113" s="222">
        <v>7</v>
      </c>
      <c r="I113" s="223"/>
      <c r="J113" s="224">
        <f>ROUND(I113*H113,2)</f>
        <v>0</v>
      </c>
      <c r="K113" s="220" t="s">
        <v>207</v>
      </c>
      <c r="L113" s="225"/>
      <c r="M113" s="226" t="s">
        <v>19</v>
      </c>
      <c r="N113" s="227" t="s">
        <v>42</v>
      </c>
      <c r="O113" s="83"/>
      <c r="P113" s="228">
        <f>O113*H113</f>
        <v>0</v>
      </c>
      <c r="Q113" s="228">
        <v>0</v>
      </c>
      <c r="R113" s="228">
        <f>Q113*H113</f>
        <v>0</v>
      </c>
      <c r="S113" s="228">
        <v>0</v>
      </c>
      <c r="T113" s="229">
        <f>S113*H113</f>
        <v>0</v>
      </c>
      <c r="U113" s="37"/>
      <c r="V113" s="37"/>
      <c r="W113" s="37"/>
      <c r="X113" s="37"/>
      <c r="Y113" s="37"/>
      <c r="Z113" s="37"/>
      <c r="AA113" s="37"/>
      <c r="AB113" s="37"/>
      <c r="AC113" s="37"/>
      <c r="AD113" s="37"/>
      <c r="AE113" s="37"/>
      <c r="AR113" s="230" t="s">
        <v>275</v>
      </c>
      <c r="AT113" s="230" t="s">
        <v>203</v>
      </c>
      <c r="AU113" s="230" t="s">
        <v>78</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275</v>
      </c>
      <c r="BM113" s="230" t="s">
        <v>2787</v>
      </c>
    </row>
    <row r="114" s="2" customFormat="1" ht="21.75" customHeight="1">
      <c r="A114" s="37"/>
      <c r="B114" s="38"/>
      <c r="C114" s="232" t="s">
        <v>564</v>
      </c>
      <c r="D114" s="232" t="s">
        <v>259</v>
      </c>
      <c r="E114" s="233" t="s">
        <v>2788</v>
      </c>
      <c r="F114" s="234" t="s">
        <v>2789</v>
      </c>
      <c r="G114" s="235" t="s">
        <v>266</v>
      </c>
      <c r="H114" s="236">
        <v>1</v>
      </c>
      <c r="I114" s="237"/>
      <c r="J114" s="238">
        <f>ROUND(I114*H114,2)</f>
        <v>0</v>
      </c>
      <c r="K114" s="234" t="s">
        <v>207</v>
      </c>
      <c r="L114" s="43"/>
      <c r="M114" s="239" t="s">
        <v>19</v>
      </c>
      <c r="N114" s="240" t="s">
        <v>42</v>
      </c>
      <c r="O114" s="83"/>
      <c r="P114" s="228">
        <f>O114*H114</f>
        <v>0</v>
      </c>
      <c r="Q114" s="228">
        <v>0</v>
      </c>
      <c r="R114" s="228">
        <f>Q114*H114</f>
        <v>0</v>
      </c>
      <c r="S114" s="228">
        <v>0</v>
      </c>
      <c r="T114" s="229">
        <f>S114*H114</f>
        <v>0</v>
      </c>
      <c r="U114" s="37"/>
      <c r="V114" s="37"/>
      <c r="W114" s="37"/>
      <c r="X114" s="37"/>
      <c r="Y114" s="37"/>
      <c r="Z114" s="37"/>
      <c r="AA114" s="37"/>
      <c r="AB114" s="37"/>
      <c r="AC114" s="37"/>
      <c r="AD114" s="37"/>
      <c r="AE114" s="37"/>
      <c r="AR114" s="230" t="s">
        <v>280</v>
      </c>
      <c r="AT114" s="230" t="s">
        <v>259</v>
      </c>
      <c r="AU114" s="230" t="s">
        <v>78</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280</v>
      </c>
      <c r="BM114" s="230" t="s">
        <v>2790</v>
      </c>
    </row>
    <row r="115" s="2" customFormat="1" ht="21.75" customHeight="1">
      <c r="A115" s="37"/>
      <c r="B115" s="38"/>
      <c r="C115" s="218" t="s">
        <v>568</v>
      </c>
      <c r="D115" s="218" t="s">
        <v>203</v>
      </c>
      <c r="E115" s="219" t="s">
        <v>2791</v>
      </c>
      <c r="F115" s="220" t="s">
        <v>2792</v>
      </c>
      <c r="G115" s="221" t="s">
        <v>266</v>
      </c>
      <c r="H115" s="222">
        <v>1</v>
      </c>
      <c r="I115" s="223"/>
      <c r="J115" s="224">
        <f>ROUND(I115*H115,2)</f>
        <v>0</v>
      </c>
      <c r="K115" s="220" t="s">
        <v>207</v>
      </c>
      <c r="L115" s="225"/>
      <c r="M115" s="226" t="s">
        <v>19</v>
      </c>
      <c r="N115" s="227" t="s">
        <v>42</v>
      </c>
      <c r="O115" s="83"/>
      <c r="P115" s="228">
        <f>O115*H115</f>
        <v>0</v>
      </c>
      <c r="Q115" s="228">
        <v>0</v>
      </c>
      <c r="R115" s="228">
        <f>Q115*H115</f>
        <v>0</v>
      </c>
      <c r="S115" s="228">
        <v>0</v>
      </c>
      <c r="T115" s="229">
        <f>S115*H115</f>
        <v>0</v>
      </c>
      <c r="U115" s="37"/>
      <c r="V115" s="37"/>
      <c r="W115" s="37"/>
      <c r="X115" s="37"/>
      <c r="Y115" s="37"/>
      <c r="Z115" s="37"/>
      <c r="AA115" s="37"/>
      <c r="AB115" s="37"/>
      <c r="AC115" s="37"/>
      <c r="AD115" s="37"/>
      <c r="AE115" s="37"/>
      <c r="AR115" s="230" t="s">
        <v>275</v>
      </c>
      <c r="AT115" s="230" t="s">
        <v>203</v>
      </c>
      <c r="AU115" s="230" t="s">
        <v>78</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275</v>
      </c>
      <c r="BM115" s="230" t="s">
        <v>2793</v>
      </c>
    </row>
    <row r="116" s="2" customFormat="1" ht="21.75" customHeight="1">
      <c r="A116" s="37"/>
      <c r="B116" s="38"/>
      <c r="C116" s="232" t="s">
        <v>572</v>
      </c>
      <c r="D116" s="232" t="s">
        <v>259</v>
      </c>
      <c r="E116" s="233" t="s">
        <v>2794</v>
      </c>
      <c r="F116" s="234" t="s">
        <v>2795</v>
      </c>
      <c r="G116" s="235" t="s">
        <v>266</v>
      </c>
      <c r="H116" s="236">
        <v>4</v>
      </c>
      <c r="I116" s="237"/>
      <c r="J116" s="238">
        <f>ROUND(I116*H116,2)</f>
        <v>0</v>
      </c>
      <c r="K116" s="234" t="s">
        <v>207</v>
      </c>
      <c r="L116" s="43"/>
      <c r="M116" s="239" t="s">
        <v>19</v>
      </c>
      <c r="N116" s="240" t="s">
        <v>42</v>
      </c>
      <c r="O116" s="83"/>
      <c r="P116" s="228">
        <f>O116*H116</f>
        <v>0</v>
      </c>
      <c r="Q116" s="228">
        <v>0</v>
      </c>
      <c r="R116" s="228">
        <f>Q116*H116</f>
        <v>0</v>
      </c>
      <c r="S116" s="228">
        <v>0</v>
      </c>
      <c r="T116" s="229">
        <f>S116*H116</f>
        <v>0</v>
      </c>
      <c r="U116" s="37"/>
      <c r="V116" s="37"/>
      <c r="W116" s="37"/>
      <c r="X116" s="37"/>
      <c r="Y116" s="37"/>
      <c r="Z116" s="37"/>
      <c r="AA116" s="37"/>
      <c r="AB116" s="37"/>
      <c r="AC116" s="37"/>
      <c r="AD116" s="37"/>
      <c r="AE116" s="37"/>
      <c r="AR116" s="230" t="s">
        <v>280</v>
      </c>
      <c r="AT116" s="230" t="s">
        <v>259</v>
      </c>
      <c r="AU116" s="230" t="s">
        <v>78</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280</v>
      </c>
      <c r="BM116" s="230" t="s">
        <v>2796</v>
      </c>
    </row>
    <row r="117" s="2" customFormat="1" ht="21.75" customHeight="1">
      <c r="A117" s="37"/>
      <c r="B117" s="38"/>
      <c r="C117" s="218" t="s">
        <v>576</v>
      </c>
      <c r="D117" s="218" t="s">
        <v>203</v>
      </c>
      <c r="E117" s="219" t="s">
        <v>2797</v>
      </c>
      <c r="F117" s="220" t="s">
        <v>2798</v>
      </c>
      <c r="G117" s="221" t="s">
        <v>266</v>
      </c>
      <c r="H117" s="222">
        <v>4</v>
      </c>
      <c r="I117" s="223"/>
      <c r="J117" s="224">
        <f>ROUND(I117*H117,2)</f>
        <v>0</v>
      </c>
      <c r="K117" s="220" t="s">
        <v>207</v>
      </c>
      <c r="L117" s="225"/>
      <c r="M117" s="226" t="s">
        <v>19</v>
      </c>
      <c r="N117" s="227" t="s">
        <v>42</v>
      </c>
      <c r="O117" s="83"/>
      <c r="P117" s="228">
        <f>O117*H117</f>
        <v>0</v>
      </c>
      <c r="Q117" s="228">
        <v>0</v>
      </c>
      <c r="R117" s="228">
        <f>Q117*H117</f>
        <v>0</v>
      </c>
      <c r="S117" s="228">
        <v>0</v>
      </c>
      <c r="T117" s="229">
        <f>S117*H117</f>
        <v>0</v>
      </c>
      <c r="U117" s="37"/>
      <c r="V117" s="37"/>
      <c r="W117" s="37"/>
      <c r="X117" s="37"/>
      <c r="Y117" s="37"/>
      <c r="Z117" s="37"/>
      <c r="AA117" s="37"/>
      <c r="AB117" s="37"/>
      <c r="AC117" s="37"/>
      <c r="AD117" s="37"/>
      <c r="AE117" s="37"/>
      <c r="AR117" s="230" t="s">
        <v>275</v>
      </c>
      <c r="AT117" s="230" t="s">
        <v>203</v>
      </c>
      <c r="AU117" s="230" t="s">
        <v>78</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275</v>
      </c>
      <c r="BM117" s="230" t="s">
        <v>2799</v>
      </c>
    </row>
    <row r="118" s="2" customFormat="1" ht="21.75" customHeight="1">
      <c r="A118" s="37"/>
      <c r="B118" s="38"/>
      <c r="C118" s="232" t="s">
        <v>580</v>
      </c>
      <c r="D118" s="232" t="s">
        <v>259</v>
      </c>
      <c r="E118" s="233" t="s">
        <v>2800</v>
      </c>
      <c r="F118" s="234" t="s">
        <v>2801</v>
      </c>
      <c r="G118" s="235" t="s">
        <v>266</v>
      </c>
      <c r="H118" s="236">
        <v>6</v>
      </c>
      <c r="I118" s="237"/>
      <c r="J118" s="238">
        <f>ROUND(I118*H118,2)</f>
        <v>0</v>
      </c>
      <c r="K118" s="234" t="s">
        <v>207</v>
      </c>
      <c r="L118" s="43"/>
      <c r="M118" s="239" t="s">
        <v>19</v>
      </c>
      <c r="N118" s="240" t="s">
        <v>42</v>
      </c>
      <c r="O118" s="83"/>
      <c r="P118" s="228">
        <f>O118*H118</f>
        <v>0</v>
      </c>
      <c r="Q118" s="228">
        <v>0</v>
      </c>
      <c r="R118" s="228">
        <f>Q118*H118</f>
        <v>0</v>
      </c>
      <c r="S118" s="228">
        <v>0</v>
      </c>
      <c r="T118" s="229">
        <f>S118*H118</f>
        <v>0</v>
      </c>
      <c r="U118" s="37"/>
      <c r="V118" s="37"/>
      <c r="W118" s="37"/>
      <c r="X118" s="37"/>
      <c r="Y118" s="37"/>
      <c r="Z118" s="37"/>
      <c r="AA118" s="37"/>
      <c r="AB118" s="37"/>
      <c r="AC118" s="37"/>
      <c r="AD118" s="37"/>
      <c r="AE118" s="37"/>
      <c r="AR118" s="230" t="s">
        <v>280</v>
      </c>
      <c r="AT118" s="230" t="s">
        <v>259</v>
      </c>
      <c r="AU118" s="230" t="s">
        <v>78</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280</v>
      </c>
      <c r="BM118" s="230" t="s">
        <v>2802</v>
      </c>
    </row>
    <row r="119" s="2" customFormat="1" ht="21.75" customHeight="1">
      <c r="A119" s="37"/>
      <c r="B119" s="38"/>
      <c r="C119" s="218" t="s">
        <v>584</v>
      </c>
      <c r="D119" s="218" t="s">
        <v>203</v>
      </c>
      <c r="E119" s="219" t="s">
        <v>2803</v>
      </c>
      <c r="F119" s="220" t="s">
        <v>2804</v>
      </c>
      <c r="G119" s="221" t="s">
        <v>266</v>
      </c>
      <c r="H119" s="222">
        <v>6</v>
      </c>
      <c r="I119" s="223"/>
      <c r="J119" s="224">
        <f>ROUND(I119*H119,2)</f>
        <v>0</v>
      </c>
      <c r="K119" s="220" t="s">
        <v>207</v>
      </c>
      <c r="L119" s="225"/>
      <c r="M119" s="226" t="s">
        <v>19</v>
      </c>
      <c r="N119" s="227" t="s">
        <v>42</v>
      </c>
      <c r="O119" s="83"/>
      <c r="P119" s="228">
        <f>O119*H119</f>
        <v>0</v>
      </c>
      <c r="Q119" s="228">
        <v>0</v>
      </c>
      <c r="R119" s="228">
        <f>Q119*H119</f>
        <v>0</v>
      </c>
      <c r="S119" s="228">
        <v>0</v>
      </c>
      <c r="T119" s="229">
        <f>S119*H119</f>
        <v>0</v>
      </c>
      <c r="U119" s="37"/>
      <c r="V119" s="37"/>
      <c r="W119" s="37"/>
      <c r="X119" s="37"/>
      <c r="Y119" s="37"/>
      <c r="Z119" s="37"/>
      <c r="AA119" s="37"/>
      <c r="AB119" s="37"/>
      <c r="AC119" s="37"/>
      <c r="AD119" s="37"/>
      <c r="AE119" s="37"/>
      <c r="AR119" s="230" t="s">
        <v>275</v>
      </c>
      <c r="AT119" s="230" t="s">
        <v>203</v>
      </c>
      <c r="AU119" s="230" t="s">
        <v>78</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275</v>
      </c>
      <c r="BM119" s="230" t="s">
        <v>2805</v>
      </c>
    </row>
    <row r="120" s="2" customFormat="1" ht="21.75" customHeight="1">
      <c r="A120" s="37"/>
      <c r="B120" s="38"/>
      <c r="C120" s="232" t="s">
        <v>456</v>
      </c>
      <c r="D120" s="232" t="s">
        <v>259</v>
      </c>
      <c r="E120" s="233" t="s">
        <v>2806</v>
      </c>
      <c r="F120" s="234" t="s">
        <v>2807</v>
      </c>
      <c r="G120" s="235" t="s">
        <v>266</v>
      </c>
      <c r="H120" s="236">
        <v>1</v>
      </c>
      <c r="I120" s="237"/>
      <c r="J120" s="238">
        <f>ROUND(I120*H120,2)</f>
        <v>0</v>
      </c>
      <c r="K120" s="234" t="s">
        <v>207</v>
      </c>
      <c r="L120" s="43"/>
      <c r="M120" s="239" t="s">
        <v>19</v>
      </c>
      <c r="N120" s="240" t="s">
        <v>42</v>
      </c>
      <c r="O120" s="83"/>
      <c r="P120" s="228">
        <f>O120*H120</f>
        <v>0</v>
      </c>
      <c r="Q120" s="228">
        <v>0</v>
      </c>
      <c r="R120" s="228">
        <f>Q120*H120</f>
        <v>0</v>
      </c>
      <c r="S120" s="228">
        <v>0</v>
      </c>
      <c r="T120" s="229">
        <f>S120*H120</f>
        <v>0</v>
      </c>
      <c r="U120" s="37"/>
      <c r="V120" s="37"/>
      <c r="W120" s="37"/>
      <c r="X120" s="37"/>
      <c r="Y120" s="37"/>
      <c r="Z120" s="37"/>
      <c r="AA120" s="37"/>
      <c r="AB120" s="37"/>
      <c r="AC120" s="37"/>
      <c r="AD120" s="37"/>
      <c r="AE120" s="37"/>
      <c r="AR120" s="230" t="s">
        <v>280</v>
      </c>
      <c r="AT120" s="230" t="s">
        <v>259</v>
      </c>
      <c r="AU120" s="230" t="s">
        <v>78</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280</v>
      </c>
      <c r="BM120" s="230" t="s">
        <v>2808</v>
      </c>
    </row>
    <row r="121" s="2" customFormat="1" ht="21.75" customHeight="1">
      <c r="A121" s="37"/>
      <c r="B121" s="38"/>
      <c r="C121" s="218" t="s">
        <v>460</v>
      </c>
      <c r="D121" s="218" t="s">
        <v>203</v>
      </c>
      <c r="E121" s="219" t="s">
        <v>2809</v>
      </c>
      <c r="F121" s="220" t="s">
        <v>2810</v>
      </c>
      <c r="G121" s="221" t="s">
        <v>266</v>
      </c>
      <c r="H121" s="222">
        <v>1</v>
      </c>
      <c r="I121" s="223"/>
      <c r="J121" s="224">
        <f>ROUND(I121*H121,2)</f>
        <v>0</v>
      </c>
      <c r="K121" s="220" t="s">
        <v>207</v>
      </c>
      <c r="L121" s="225"/>
      <c r="M121" s="226" t="s">
        <v>19</v>
      </c>
      <c r="N121" s="227"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275</v>
      </c>
      <c r="AT121" s="230" t="s">
        <v>203</v>
      </c>
      <c r="AU121" s="230" t="s">
        <v>78</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275</v>
      </c>
      <c r="BM121" s="230" t="s">
        <v>2811</v>
      </c>
    </row>
    <row r="122" s="2" customFormat="1" ht="21.75" customHeight="1">
      <c r="A122" s="37"/>
      <c r="B122" s="38"/>
      <c r="C122" s="232" t="s">
        <v>464</v>
      </c>
      <c r="D122" s="232" t="s">
        <v>259</v>
      </c>
      <c r="E122" s="233" t="s">
        <v>2812</v>
      </c>
      <c r="F122" s="234" t="s">
        <v>2813</v>
      </c>
      <c r="G122" s="235" t="s">
        <v>266</v>
      </c>
      <c r="H122" s="236">
        <v>1</v>
      </c>
      <c r="I122" s="237"/>
      <c r="J122" s="238">
        <f>ROUND(I122*H122,2)</f>
        <v>0</v>
      </c>
      <c r="K122" s="234" t="s">
        <v>207</v>
      </c>
      <c r="L122" s="43"/>
      <c r="M122" s="239" t="s">
        <v>19</v>
      </c>
      <c r="N122" s="240" t="s">
        <v>42</v>
      </c>
      <c r="O122" s="83"/>
      <c r="P122" s="228">
        <f>O122*H122</f>
        <v>0</v>
      </c>
      <c r="Q122" s="228">
        <v>0</v>
      </c>
      <c r="R122" s="228">
        <f>Q122*H122</f>
        <v>0</v>
      </c>
      <c r="S122" s="228">
        <v>0</v>
      </c>
      <c r="T122" s="229">
        <f>S122*H122</f>
        <v>0</v>
      </c>
      <c r="U122" s="37"/>
      <c r="V122" s="37"/>
      <c r="W122" s="37"/>
      <c r="X122" s="37"/>
      <c r="Y122" s="37"/>
      <c r="Z122" s="37"/>
      <c r="AA122" s="37"/>
      <c r="AB122" s="37"/>
      <c r="AC122" s="37"/>
      <c r="AD122" s="37"/>
      <c r="AE122" s="37"/>
      <c r="AR122" s="230" t="s">
        <v>280</v>
      </c>
      <c r="AT122" s="230" t="s">
        <v>259</v>
      </c>
      <c r="AU122" s="230" t="s">
        <v>78</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280</v>
      </c>
      <c r="BM122" s="230" t="s">
        <v>2814</v>
      </c>
    </row>
    <row r="123" s="2" customFormat="1" ht="21.75" customHeight="1">
      <c r="A123" s="37"/>
      <c r="B123" s="38"/>
      <c r="C123" s="218" t="s">
        <v>468</v>
      </c>
      <c r="D123" s="218" t="s">
        <v>203</v>
      </c>
      <c r="E123" s="219" t="s">
        <v>2815</v>
      </c>
      <c r="F123" s="220" t="s">
        <v>2816</v>
      </c>
      <c r="G123" s="221" t="s">
        <v>266</v>
      </c>
      <c r="H123" s="222">
        <v>1</v>
      </c>
      <c r="I123" s="223"/>
      <c r="J123" s="224">
        <f>ROUND(I123*H123,2)</f>
        <v>0</v>
      </c>
      <c r="K123" s="220" t="s">
        <v>207</v>
      </c>
      <c r="L123" s="225"/>
      <c r="M123" s="226" t="s">
        <v>19</v>
      </c>
      <c r="N123" s="227" t="s">
        <v>42</v>
      </c>
      <c r="O123" s="83"/>
      <c r="P123" s="228">
        <f>O123*H123</f>
        <v>0</v>
      </c>
      <c r="Q123" s="228">
        <v>0</v>
      </c>
      <c r="R123" s="228">
        <f>Q123*H123</f>
        <v>0</v>
      </c>
      <c r="S123" s="228">
        <v>0</v>
      </c>
      <c r="T123" s="229">
        <f>S123*H123</f>
        <v>0</v>
      </c>
      <c r="U123" s="37"/>
      <c r="V123" s="37"/>
      <c r="W123" s="37"/>
      <c r="X123" s="37"/>
      <c r="Y123" s="37"/>
      <c r="Z123" s="37"/>
      <c r="AA123" s="37"/>
      <c r="AB123" s="37"/>
      <c r="AC123" s="37"/>
      <c r="AD123" s="37"/>
      <c r="AE123" s="37"/>
      <c r="AR123" s="230" t="s">
        <v>275</v>
      </c>
      <c r="AT123" s="230" t="s">
        <v>203</v>
      </c>
      <c r="AU123" s="230" t="s">
        <v>78</v>
      </c>
      <c r="AY123" s="16" t="s">
        <v>202</v>
      </c>
      <c r="BE123" s="231">
        <f>IF(N123="základní",J123,0)</f>
        <v>0</v>
      </c>
      <c r="BF123" s="231">
        <f>IF(N123="snížená",J123,0)</f>
        <v>0</v>
      </c>
      <c r="BG123" s="231">
        <f>IF(N123="zákl. přenesená",J123,0)</f>
        <v>0</v>
      </c>
      <c r="BH123" s="231">
        <f>IF(N123="sníž. přenesená",J123,0)</f>
        <v>0</v>
      </c>
      <c r="BI123" s="231">
        <f>IF(N123="nulová",J123,0)</f>
        <v>0</v>
      </c>
      <c r="BJ123" s="16" t="s">
        <v>78</v>
      </c>
      <c r="BK123" s="231">
        <f>ROUND(I123*H123,2)</f>
        <v>0</v>
      </c>
      <c r="BL123" s="16" t="s">
        <v>275</v>
      </c>
      <c r="BM123" s="230" t="s">
        <v>2817</v>
      </c>
    </row>
    <row r="124" s="2" customFormat="1" ht="21.75" customHeight="1">
      <c r="A124" s="37"/>
      <c r="B124" s="38"/>
      <c r="C124" s="232" t="s">
        <v>472</v>
      </c>
      <c r="D124" s="232" t="s">
        <v>259</v>
      </c>
      <c r="E124" s="233" t="s">
        <v>2818</v>
      </c>
      <c r="F124" s="234" t="s">
        <v>2819</v>
      </c>
      <c r="G124" s="235" t="s">
        <v>266</v>
      </c>
      <c r="H124" s="236">
        <v>7</v>
      </c>
      <c r="I124" s="237"/>
      <c r="J124" s="238">
        <f>ROUND(I124*H124,2)</f>
        <v>0</v>
      </c>
      <c r="K124" s="234" t="s">
        <v>207</v>
      </c>
      <c r="L124" s="43"/>
      <c r="M124" s="239" t="s">
        <v>19</v>
      </c>
      <c r="N124" s="240" t="s">
        <v>42</v>
      </c>
      <c r="O124" s="83"/>
      <c r="P124" s="228">
        <f>O124*H124</f>
        <v>0</v>
      </c>
      <c r="Q124" s="228">
        <v>0</v>
      </c>
      <c r="R124" s="228">
        <f>Q124*H124</f>
        <v>0</v>
      </c>
      <c r="S124" s="228">
        <v>0</v>
      </c>
      <c r="T124" s="229">
        <f>S124*H124</f>
        <v>0</v>
      </c>
      <c r="U124" s="37"/>
      <c r="V124" s="37"/>
      <c r="W124" s="37"/>
      <c r="X124" s="37"/>
      <c r="Y124" s="37"/>
      <c r="Z124" s="37"/>
      <c r="AA124" s="37"/>
      <c r="AB124" s="37"/>
      <c r="AC124" s="37"/>
      <c r="AD124" s="37"/>
      <c r="AE124" s="37"/>
      <c r="AR124" s="230" t="s">
        <v>280</v>
      </c>
      <c r="AT124" s="230" t="s">
        <v>259</v>
      </c>
      <c r="AU124" s="230" t="s">
        <v>78</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280</v>
      </c>
      <c r="BM124" s="230" t="s">
        <v>2820</v>
      </c>
    </row>
    <row r="125" s="2" customFormat="1">
      <c r="A125" s="37"/>
      <c r="B125" s="38"/>
      <c r="C125" s="39"/>
      <c r="D125" s="254" t="s">
        <v>341</v>
      </c>
      <c r="E125" s="39"/>
      <c r="F125" s="255" t="s">
        <v>2821</v>
      </c>
      <c r="G125" s="39"/>
      <c r="H125" s="39"/>
      <c r="I125" s="146"/>
      <c r="J125" s="39"/>
      <c r="K125" s="39"/>
      <c r="L125" s="43"/>
      <c r="M125" s="256"/>
      <c r="N125" s="257"/>
      <c r="O125" s="83"/>
      <c r="P125" s="83"/>
      <c r="Q125" s="83"/>
      <c r="R125" s="83"/>
      <c r="S125" s="83"/>
      <c r="T125" s="84"/>
      <c r="U125" s="37"/>
      <c r="V125" s="37"/>
      <c r="W125" s="37"/>
      <c r="X125" s="37"/>
      <c r="Y125" s="37"/>
      <c r="Z125" s="37"/>
      <c r="AA125" s="37"/>
      <c r="AB125" s="37"/>
      <c r="AC125" s="37"/>
      <c r="AD125" s="37"/>
      <c r="AE125" s="37"/>
      <c r="AT125" s="16" t="s">
        <v>341</v>
      </c>
      <c r="AU125" s="16" t="s">
        <v>78</v>
      </c>
    </row>
    <row r="126" s="2" customFormat="1" ht="21.75" customHeight="1">
      <c r="A126" s="37"/>
      <c r="B126" s="38"/>
      <c r="C126" s="218" t="s">
        <v>476</v>
      </c>
      <c r="D126" s="218" t="s">
        <v>203</v>
      </c>
      <c r="E126" s="219" t="s">
        <v>2822</v>
      </c>
      <c r="F126" s="220" t="s">
        <v>2823</v>
      </c>
      <c r="G126" s="221" t="s">
        <v>266</v>
      </c>
      <c r="H126" s="222">
        <v>6</v>
      </c>
      <c r="I126" s="223"/>
      <c r="J126" s="224">
        <f>ROUND(I126*H126,2)</f>
        <v>0</v>
      </c>
      <c r="K126" s="220" t="s">
        <v>207</v>
      </c>
      <c r="L126" s="225"/>
      <c r="M126" s="226" t="s">
        <v>19</v>
      </c>
      <c r="N126" s="227" t="s">
        <v>42</v>
      </c>
      <c r="O126" s="83"/>
      <c r="P126" s="228">
        <f>O126*H126</f>
        <v>0</v>
      </c>
      <c r="Q126" s="228">
        <v>0</v>
      </c>
      <c r="R126" s="228">
        <f>Q126*H126</f>
        <v>0</v>
      </c>
      <c r="S126" s="228">
        <v>0</v>
      </c>
      <c r="T126" s="229">
        <f>S126*H126</f>
        <v>0</v>
      </c>
      <c r="U126" s="37"/>
      <c r="V126" s="37"/>
      <c r="W126" s="37"/>
      <c r="X126" s="37"/>
      <c r="Y126" s="37"/>
      <c r="Z126" s="37"/>
      <c r="AA126" s="37"/>
      <c r="AB126" s="37"/>
      <c r="AC126" s="37"/>
      <c r="AD126" s="37"/>
      <c r="AE126" s="37"/>
      <c r="AR126" s="230" t="s">
        <v>275</v>
      </c>
      <c r="AT126" s="230" t="s">
        <v>203</v>
      </c>
      <c r="AU126" s="230" t="s">
        <v>78</v>
      </c>
      <c r="AY126" s="16" t="s">
        <v>202</v>
      </c>
      <c r="BE126" s="231">
        <f>IF(N126="základní",J126,0)</f>
        <v>0</v>
      </c>
      <c r="BF126" s="231">
        <f>IF(N126="snížená",J126,0)</f>
        <v>0</v>
      </c>
      <c r="BG126" s="231">
        <f>IF(N126="zákl. přenesená",J126,0)</f>
        <v>0</v>
      </c>
      <c r="BH126" s="231">
        <f>IF(N126="sníž. přenesená",J126,0)</f>
        <v>0</v>
      </c>
      <c r="BI126" s="231">
        <f>IF(N126="nulová",J126,0)</f>
        <v>0</v>
      </c>
      <c r="BJ126" s="16" t="s">
        <v>78</v>
      </c>
      <c r="BK126" s="231">
        <f>ROUND(I126*H126,2)</f>
        <v>0</v>
      </c>
      <c r="BL126" s="16" t="s">
        <v>275</v>
      </c>
      <c r="BM126" s="230" t="s">
        <v>2824</v>
      </c>
    </row>
    <row r="127" s="2" customFormat="1" ht="21.75" customHeight="1">
      <c r="A127" s="37"/>
      <c r="B127" s="38"/>
      <c r="C127" s="218" t="s">
        <v>480</v>
      </c>
      <c r="D127" s="218" t="s">
        <v>203</v>
      </c>
      <c r="E127" s="219" t="s">
        <v>2825</v>
      </c>
      <c r="F127" s="220" t="s">
        <v>2826</v>
      </c>
      <c r="G127" s="221" t="s">
        <v>266</v>
      </c>
      <c r="H127" s="222">
        <v>1</v>
      </c>
      <c r="I127" s="223"/>
      <c r="J127" s="224">
        <f>ROUND(I127*H127,2)</f>
        <v>0</v>
      </c>
      <c r="K127" s="220" t="s">
        <v>207</v>
      </c>
      <c r="L127" s="225"/>
      <c r="M127" s="226" t="s">
        <v>19</v>
      </c>
      <c r="N127" s="227" t="s">
        <v>42</v>
      </c>
      <c r="O127" s="83"/>
      <c r="P127" s="228">
        <f>O127*H127</f>
        <v>0</v>
      </c>
      <c r="Q127" s="228">
        <v>0</v>
      </c>
      <c r="R127" s="228">
        <f>Q127*H127</f>
        <v>0</v>
      </c>
      <c r="S127" s="228">
        <v>0</v>
      </c>
      <c r="T127" s="229">
        <f>S127*H127</f>
        <v>0</v>
      </c>
      <c r="U127" s="37"/>
      <c r="V127" s="37"/>
      <c r="W127" s="37"/>
      <c r="X127" s="37"/>
      <c r="Y127" s="37"/>
      <c r="Z127" s="37"/>
      <c r="AA127" s="37"/>
      <c r="AB127" s="37"/>
      <c r="AC127" s="37"/>
      <c r="AD127" s="37"/>
      <c r="AE127" s="37"/>
      <c r="AR127" s="230" t="s">
        <v>275</v>
      </c>
      <c r="AT127" s="230" t="s">
        <v>203</v>
      </c>
      <c r="AU127" s="230" t="s">
        <v>78</v>
      </c>
      <c r="AY127" s="16" t="s">
        <v>202</v>
      </c>
      <c r="BE127" s="231">
        <f>IF(N127="základní",J127,0)</f>
        <v>0</v>
      </c>
      <c r="BF127" s="231">
        <f>IF(N127="snížená",J127,0)</f>
        <v>0</v>
      </c>
      <c r="BG127" s="231">
        <f>IF(N127="zákl. přenesená",J127,0)</f>
        <v>0</v>
      </c>
      <c r="BH127" s="231">
        <f>IF(N127="sníž. přenesená",J127,0)</f>
        <v>0</v>
      </c>
      <c r="BI127" s="231">
        <f>IF(N127="nulová",J127,0)</f>
        <v>0</v>
      </c>
      <c r="BJ127" s="16" t="s">
        <v>78</v>
      </c>
      <c r="BK127" s="231">
        <f>ROUND(I127*H127,2)</f>
        <v>0</v>
      </c>
      <c r="BL127" s="16" t="s">
        <v>275</v>
      </c>
      <c r="BM127" s="230" t="s">
        <v>2827</v>
      </c>
    </row>
    <row r="128" s="2" customFormat="1" ht="21.75" customHeight="1">
      <c r="A128" s="37"/>
      <c r="B128" s="38"/>
      <c r="C128" s="232" t="s">
        <v>613</v>
      </c>
      <c r="D128" s="232" t="s">
        <v>259</v>
      </c>
      <c r="E128" s="233" t="s">
        <v>2828</v>
      </c>
      <c r="F128" s="234" t="s">
        <v>2829</v>
      </c>
      <c r="G128" s="235" t="s">
        <v>266</v>
      </c>
      <c r="H128" s="236">
        <v>1</v>
      </c>
      <c r="I128" s="237"/>
      <c r="J128" s="238">
        <f>ROUND(I128*H128,2)</f>
        <v>0</v>
      </c>
      <c r="K128" s="234" t="s">
        <v>207</v>
      </c>
      <c r="L128" s="43"/>
      <c r="M128" s="239" t="s">
        <v>19</v>
      </c>
      <c r="N128" s="240"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280</v>
      </c>
      <c r="AT128" s="230" t="s">
        <v>259</v>
      </c>
      <c r="AU128" s="230" t="s">
        <v>78</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280</v>
      </c>
      <c r="BM128" s="230" t="s">
        <v>2830</v>
      </c>
    </row>
    <row r="129" s="2" customFormat="1">
      <c r="A129" s="37"/>
      <c r="B129" s="38"/>
      <c r="C129" s="39"/>
      <c r="D129" s="254" t="s">
        <v>341</v>
      </c>
      <c r="E129" s="39"/>
      <c r="F129" s="255" t="s">
        <v>2831</v>
      </c>
      <c r="G129" s="39"/>
      <c r="H129" s="39"/>
      <c r="I129" s="146"/>
      <c r="J129" s="39"/>
      <c r="K129" s="39"/>
      <c r="L129" s="43"/>
      <c r="M129" s="256"/>
      <c r="N129" s="257"/>
      <c r="O129" s="83"/>
      <c r="P129" s="83"/>
      <c r="Q129" s="83"/>
      <c r="R129" s="83"/>
      <c r="S129" s="83"/>
      <c r="T129" s="84"/>
      <c r="U129" s="37"/>
      <c r="V129" s="37"/>
      <c r="W129" s="37"/>
      <c r="X129" s="37"/>
      <c r="Y129" s="37"/>
      <c r="Z129" s="37"/>
      <c r="AA129" s="37"/>
      <c r="AB129" s="37"/>
      <c r="AC129" s="37"/>
      <c r="AD129" s="37"/>
      <c r="AE129" s="37"/>
      <c r="AT129" s="16" t="s">
        <v>341</v>
      </c>
      <c r="AU129" s="16" t="s">
        <v>78</v>
      </c>
    </row>
    <row r="130" s="2" customFormat="1" ht="21.75" customHeight="1">
      <c r="A130" s="37"/>
      <c r="B130" s="38"/>
      <c r="C130" s="218" t="s">
        <v>617</v>
      </c>
      <c r="D130" s="218" t="s">
        <v>203</v>
      </c>
      <c r="E130" s="219" t="s">
        <v>2832</v>
      </c>
      <c r="F130" s="220" t="s">
        <v>2833</v>
      </c>
      <c r="G130" s="221" t="s">
        <v>266</v>
      </c>
      <c r="H130" s="222">
        <v>1</v>
      </c>
      <c r="I130" s="223"/>
      <c r="J130" s="224">
        <f>ROUND(I130*H130,2)</f>
        <v>0</v>
      </c>
      <c r="K130" s="220" t="s">
        <v>207</v>
      </c>
      <c r="L130" s="225"/>
      <c r="M130" s="226" t="s">
        <v>19</v>
      </c>
      <c r="N130" s="227" t="s">
        <v>42</v>
      </c>
      <c r="O130" s="83"/>
      <c r="P130" s="228">
        <f>O130*H130</f>
        <v>0</v>
      </c>
      <c r="Q130" s="228">
        <v>0</v>
      </c>
      <c r="R130" s="228">
        <f>Q130*H130</f>
        <v>0</v>
      </c>
      <c r="S130" s="228">
        <v>0</v>
      </c>
      <c r="T130" s="229">
        <f>S130*H130</f>
        <v>0</v>
      </c>
      <c r="U130" s="37"/>
      <c r="V130" s="37"/>
      <c r="W130" s="37"/>
      <c r="X130" s="37"/>
      <c r="Y130" s="37"/>
      <c r="Z130" s="37"/>
      <c r="AA130" s="37"/>
      <c r="AB130" s="37"/>
      <c r="AC130" s="37"/>
      <c r="AD130" s="37"/>
      <c r="AE130" s="37"/>
      <c r="AR130" s="230" t="s">
        <v>275</v>
      </c>
      <c r="AT130" s="230" t="s">
        <v>203</v>
      </c>
      <c r="AU130" s="230" t="s">
        <v>78</v>
      </c>
      <c r="AY130" s="16" t="s">
        <v>202</v>
      </c>
      <c r="BE130" s="231">
        <f>IF(N130="základní",J130,0)</f>
        <v>0</v>
      </c>
      <c r="BF130" s="231">
        <f>IF(N130="snížená",J130,0)</f>
        <v>0</v>
      </c>
      <c r="BG130" s="231">
        <f>IF(N130="zákl. přenesená",J130,0)</f>
        <v>0</v>
      </c>
      <c r="BH130" s="231">
        <f>IF(N130="sníž. přenesená",J130,0)</f>
        <v>0</v>
      </c>
      <c r="BI130" s="231">
        <f>IF(N130="nulová",J130,0)</f>
        <v>0</v>
      </c>
      <c r="BJ130" s="16" t="s">
        <v>78</v>
      </c>
      <c r="BK130" s="231">
        <f>ROUND(I130*H130,2)</f>
        <v>0</v>
      </c>
      <c r="BL130" s="16" t="s">
        <v>275</v>
      </c>
      <c r="BM130" s="230" t="s">
        <v>2834</v>
      </c>
    </row>
    <row r="131" s="2" customFormat="1">
      <c r="A131" s="37"/>
      <c r="B131" s="38"/>
      <c r="C131" s="39"/>
      <c r="D131" s="254" t="s">
        <v>341</v>
      </c>
      <c r="E131" s="39"/>
      <c r="F131" s="255" t="s">
        <v>2835</v>
      </c>
      <c r="G131" s="39"/>
      <c r="H131" s="39"/>
      <c r="I131" s="146"/>
      <c r="J131" s="39"/>
      <c r="K131" s="39"/>
      <c r="L131" s="43"/>
      <c r="M131" s="256"/>
      <c r="N131" s="257"/>
      <c r="O131" s="83"/>
      <c r="P131" s="83"/>
      <c r="Q131" s="83"/>
      <c r="R131" s="83"/>
      <c r="S131" s="83"/>
      <c r="T131" s="84"/>
      <c r="U131" s="37"/>
      <c r="V131" s="37"/>
      <c r="W131" s="37"/>
      <c r="X131" s="37"/>
      <c r="Y131" s="37"/>
      <c r="Z131" s="37"/>
      <c r="AA131" s="37"/>
      <c r="AB131" s="37"/>
      <c r="AC131" s="37"/>
      <c r="AD131" s="37"/>
      <c r="AE131" s="37"/>
      <c r="AT131" s="16" t="s">
        <v>341</v>
      </c>
      <c r="AU131" s="16" t="s">
        <v>78</v>
      </c>
    </row>
    <row r="132" s="2" customFormat="1" ht="21.75" customHeight="1">
      <c r="A132" s="37"/>
      <c r="B132" s="38"/>
      <c r="C132" s="232" t="s">
        <v>605</v>
      </c>
      <c r="D132" s="232" t="s">
        <v>259</v>
      </c>
      <c r="E132" s="233" t="s">
        <v>2836</v>
      </c>
      <c r="F132" s="234" t="s">
        <v>2837</v>
      </c>
      <c r="G132" s="235" t="s">
        <v>266</v>
      </c>
      <c r="H132" s="236">
        <v>60</v>
      </c>
      <c r="I132" s="237"/>
      <c r="J132" s="238">
        <f>ROUND(I132*H132,2)</f>
        <v>0</v>
      </c>
      <c r="K132" s="234" t="s">
        <v>207</v>
      </c>
      <c r="L132" s="43"/>
      <c r="M132" s="239" t="s">
        <v>19</v>
      </c>
      <c r="N132" s="240" t="s">
        <v>42</v>
      </c>
      <c r="O132" s="83"/>
      <c r="P132" s="228">
        <f>O132*H132</f>
        <v>0</v>
      </c>
      <c r="Q132" s="228">
        <v>0</v>
      </c>
      <c r="R132" s="228">
        <f>Q132*H132</f>
        <v>0</v>
      </c>
      <c r="S132" s="228">
        <v>0</v>
      </c>
      <c r="T132" s="229">
        <f>S132*H132</f>
        <v>0</v>
      </c>
      <c r="U132" s="37"/>
      <c r="V132" s="37"/>
      <c r="W132" s="37"/>
      <c r="X132" s="37"/>
      <c r="Y132" s="37"/>
      <c r="Z132" s="37"/>
      <c r="AA132" s="37"/>
      <c r="AB132" s="37"/>
      <c r="AC132" s="37"/>
      <c r="AD132" s="37"/>
      <c r="AE132" s="37"/>
      <c r="AR132" s="230" t="s">
        <v>280</v>
      </c>
      <c r="AT132" s="230" t="s">
        <v>259</v>
      </c>
      <c r="AU132" s="230" t="s">
        <v>78</v>
      </c>
      <c r="AY132" s="16" t="s">
        <v>202</v>
      </c>
      <c r="BE132" s="231">
        <f>IF(N132="základní",J132,0)</f>
        <v>0</v>
      </c>
      <c r="BF132" s="231">
        <f>IF(N132="snížená",J132,0)</f>
        <v>0</v>
      </c>
      <c r="BG132" s="231">
        <f>IF(N132="zákl. přenesená",J132,0)</f>
        <v>0</v>
      </c>
      <c r="BH132" s="231">
        <f>IF(N132="sníž. přenesená",J132,0)</f>
        <v>0</v>
      </c>
      <c r="BI132" s="231">
        <f>IF(N132="nulová",J132,0)</f>
        <v>0</v>
      </c>
      <c r="BJ132" s="16" t="s">
        <v>78</v>
      </c>
      <c r="BK132" s="231">
        <f>ROUND(I132*H132,2)</f>
        <v>0</v>
      </c>
      <c r="BL132" s="16" t="s">
        <v>280</v>
      </c>
      <c r="BM132" s="230" t="s">
        <v>2838</v>
      </c>
    </row>
    <row r="133" s="2" customFormat="1">
      <c r="A133" s="37"/>
      <c r="B133" s="38"/>
      <c r="C133" s="39"/>
      <c r="D133" s="254" t="s">
        <v>341</v>
      </c>
      <c r="E133" s="39"/>
      <c r="F133" s="255" t="s">
        <v>2839</v>
      </c>
      <c r="G133" s="39"/>
      <c r="H133" s="39"/>
      <c r="I133" s="146"/>
      <c r="J133" s="39"/>
      <c r="K133" s="39"/>
      <c r="L133" s="43"/>
      <c r="M133" s="256"/>
      <c r="N133" s="257"/>
      <c r="O133" s="83"/>
      <c r="P133" s="83"/>
      <c r="Q133" s="83"/>
      <c r="R133" s="83"/>
      <c r="S133" s="83"/>
      <c r="T133" s="84"/>
      <c r="U133" s="37"/>
      <c r="V133" s="37"/>
      <c r="W133" s="37"/>
      <c r="X133" s="37"/>
      <c r="Y133" s="37"/>
      <c r="Z133" s="37"/>
      <c r="AA133" s="37"/>
      <c r="AB133" s="37"/>
      <c r="AC133" s="37"/>
      <c r="AD133" s="37"/>
      <c r="AE133" s="37"/>
      <c r="AT133" s="16" t="s">
        <v>341</v>
      </c>
      <c r="AU133" s="16" t="s">
        <v>78</v>
      </c>
    </row>
    <row r="134" s="2" customFormat="1" ht="21.75" customHeight="1">
      <c r="A134" s="37"/>
      <c r="B134" s="38"/>
      <c r="C134" s="218" t="s">
        <v>609</v>
      </c>
      <c r="D134" s="218" t="s">
        <v>203</v>
      </c>
      <c r="E134" s="219" t="s">
        <v>2840</v>
      </c>
      <c r="F134" s="220" t="s">
        <v>2841</v>
      </c>
      <c r="G134" s="221" t="s">
        <v>266</v>
      </c>
      <c r="H134" s="222">
        <v>60</v>
      </c>
      <c r="I134" s="223"/>
      <c r="J134" s="224">
        <f>ROUND(I134*H134,2)</f>
        <v>0</v>
      </c>
      <c r="K134" s="220" t="s">
        <v>207</v>
      </c>
      <c r="L134" s="225"/>
      <c r="M134" s="226" t="s">
        <v>19</v>
      </c>
      <c r="N134" s="227" t="s">
        <v>42</v>
      </c>
      <c r="O134" s="83"/>
      <c r="P134" s="228">
        <f>O134*H134</f>
        <v>0</v>
      </c>
      <c r="Q134" s="228">
        <v>0</v>
      </c>
      <c r="R134" s="228">
        <f>Q134*H134</f>
        <v>0</v>
      </c>
      <c r="S134" s="228">
        <v>0</v>
      </c>
      <c r="T134" s="229">
        <f>S134*H134</f>
        <v>0</v>
      </c>
      <c r="U134" s="37"/>
      <c r="V134" s="37"/>
      <c r="W134" s="37"/>
      <c r="X134" s="37"/>
      <c r="Y134" s="37"/>
      <c r="Z134" s="37"/>
      <c r="AA134" s="37"/>
      <c r="AB134" s="37"/>
      <c r="AC134" s="37"/>
      <c r="AD134" s="37"/>
      <c r="AE134" s="37"/>
      <c r="AR134" s="230" t="s">
        <v>275</v>
      </c>
      <c r="AT134" s="230" t="s">
        <v>203</v>
      </c>
      <c r="AU134" s="230" t="s">
        <v>78</v>
      </c>
      <c r="AY134" s="16" t="s">
        <v>202</v>
      </c>
      <c r="BE134" s="231">
        <f>IF(N134="základní",J134,0)</f>
        <v>0</v>
      </c>
      <c r="BF134" s="231">
        <f>IF(N134="snížená",J134,0)</f>
        <v>0</v>
      </c>
      <c r="BG134" s="231">
        <f>IF(N134="zákl. přenesená",J134,0)</f>
        <v>0</v>
      </c>
      <c r="BH134" s="231">
        <f>IF(N134="sníž. přenesená",J134,0)</f>
        <v>0</v>
      </c>
      <c r="BI134" s="231">
        <f>IF(N134="nulová",J134,0)</f>
        <v>0</v>
      </c>
      <c r="BJ134" s="16" t="s">
        <v>78</v>
      </c>
      <c r="BK134" s="231">
        <f>ROUND(I134*H134,2)</f>
        <v>0</v>
      </c>
      <c r="BL134" s="16" t="s">
        <v>275</v>
      </c>
      <c r="BM134" s="230" t="s">
        <v>2842</v>
      </c>
    </row>
    <row r="135" s="2" customFormat="1">
      <c r="A135" s="37"/>
      <c r="B135" s="38"/>
      <c r="C135" s="39"/>
      <c r="D135" s="254" t="s">
        <v>341</v>
      </c>
      <c r="E135" s="39"/>
      <c r="F135" s="255" t="s">
        <v>2839</v>
      </c>
      <c r="G135" s="39"/>
      <c r="H135" s="39"/>
      <c r="I135" s="146"/>
      <c r="J135" s="39"/>
      <c r="K135" s="39"/>
      <c r="L135" s="43"/>
      <c r="M135" s="256"/>
      <c r="N135" s="257"/>
      <c r="O135" s="83"/>
      <c r="P135" s="83"/>
      <c r="Q135" s="83"/>
      <c r="R135" s="83"/>
      <c r="S135" s="83"/>
      <c r="T135" s="84"/>
      <c r="U135" s="37"/>
      <c r="V135" s="37"/>
      <c r="W135" s="37"/>
      <c r="X135" s="37"/>
      <c r="Y135" s="37"/>
      <c r="Z135" s="37"/>
      <c r="AA135" s="37"/>
      <c r="AB135" s="37"/>
      <c r="AC135" s="37"/>
      <c r="AD135" s="37"/>
      <c r="AE135" s="37"/>
      <c r="AT135" s="16" t="s">
        <v>341</v>
      </c>
      <c r="AU135" s="16" t="s">
        <v>78</v>
      </c>
    </row>
    <row r="136" s="2" customFormat="1" ht="21.75" customHeight="1">
      <c r="A136" s="37"/>
      <c r="B136" s="38"/>
      <c r="C136" s="232" t="s">
        <v>622</v>
      </c>
      <c r="D136" s="232" t="s">
        <v>259</v>
      </c>
      <c r="E136" s="233" t="s">
        <v>2843</v>
      </c>
      <c r="F136" s="234" t="s">
        <v>2844</v>
      </c>
      <c r="G136" s="235" t="s">
        <v>266</v>
      </c>
      <c r="H136" s="236">
        <v>50</v>
      </c>
      <c r="I136" s="237"/>
      <c r="J136" s="238">
        <f>ROUND(I136*H136,2)</f>
        <v>0</v>
      </c>
      <c r="K136" s="234" t="s">
        <v>207</v>
      </c>
      <c r="L136" s="43"/>
      <c r="M136" s="239" t="s">
        <v>19</v>
      </c>
      <c r="N136" s="240" t="s">
        <v>42</v>
      </c>
      <c r="O136" s="83"/>
      <c r="P136" s="228">
        <f>O136*H136</f>
        <v>0</v>
      </c>
      <c r="Q136" s="228">
        <v>0</v>
      </c>
      <c r="R136" s="228">
        <f>Q136*H136</f>
        <v>0</v>
      </c>
      <c r="S136" s="228">
        <v>0</v>
      </c>
      <c r="T136" s="229">
        <f>S136*H136</f>
        <v>0</v>
      </c>
      <c r="U136" s="37"/>
      <c r="V136" s="37"/>
      <c r="W136" s="37"/>
      <c r="X136" s="37"/>
      <c r="Y136" s="37"/>
      <c r="Z136" s="37"/>
      <c r="AA136" s="37"/>
      <c r="AB136" s="37"/>
      <c r="AC136" s="37"/>
      <c r="AD136" s="37"/>
      <c r="AE136" s="37"/>
      <c r="AR136" s="230" t="s">
        <v>280</v>
      </c>
      <c r="AT136" s="230" t="s">
        <v>259</v>
      </c>
      <c r="AU136" s="230" t="s">
        <v>78</v>
      </c>
      <c r="AY136" s="16" t="s">
        <v>202</v>
      </c>
      <c r="BE136" s="231">
        <f>IF(N136="základní",J136,0)</f>
        <v>0</v>
      </c>
      <c r="BF136" s="231">
        <f>IF(N136="snížená",J136,0)</f>
        <v>0</v>
      </c>
      <c r="BG136" s="231">
        <f>IF(N136="zákl. přenesená",J136,0)</f>
        <v>0</v>
      </c>
      <c r="BH136" s="231">
        <f>IF(N136="sníž. přenesená",J136,0)</f>
        <v>0</v>
      </c>
      <c r="BI136" s="231">
        <f>IF(N136="nulová",J136,0)</f>
        <v>0</v>
      </c>
      <c r="BJ136" s="16" t="s">
        <v>78</v>
      </c>
      <c r="BK136" s="231">
        <f>ROUND(I136*H136,2)</f>
        <v>0</v>
      </c>
      <c r="BL136" s="16" t="s">
        <v>280</v>
      </c>
      <c r="BM136" s="230" t="s">
        <v>2845</v>
      </c>
    </row>
    <row r="137" s="2" customFormat="1">
      <c r="A137" s="37"/>
      <c r="B137" s="38"/>
      <c r="C137" s="39"/>
      <c r="D137" s="254" t="s">
        <v>341</v>
      </c>
      <c r="E137" s="39"/>
      <c r="F137" s="255" t="s">
        <v>2846</v>
      </c>
      <c r="G137" s="39"/>
      <c r="H137" s="39"/>
      <c r="I137" s="146"/>
      <c r="J137" s="39"/>
      <c r="K137" s="39"/>
      <c r="L137" s="43"/>
      <c r="M137" s="256"/>
      <c r="N137" s="257"/>
      <c r="O137" s="83"/>
      <c r="P137" s="83"/>
      <c r="Q137" s="83"/>
      <c r="R137" s="83"/>
      <c r="S137" s="83"/>
      <c r="T137" s="84"/>
      <c r="U137" s="37"/>
      <c r="V137" s="37"/>
      <c r="W137" s="37"/>
      <c r="X137" s="37"/>
      <c r="Y137" s="37"/>
      <c r="Z137" s="37"/>
      <c r="AA137" s="37"/>
      <c r="AB137" s="37"/>
      <c r="AC137" s="37"/>
      <c r="AD137" s="37"/>
      <c r="AE137" s="37"/>
      <c r="AT137" s="16" t="s">
        <v>341</v>
      </c>
      <c r="AU137" s="16" t="s">
        <v>78</v>
      </c>
    </row>
    <row r="138" s="2" customFormat="1" ht="21.75" customHeight="1">
      <c r="A138" s="37"/>
      <c r="B138" s="38"/>
      <c r="C138" s="218" t="s">
        <v>627</v>
      </c>
      <c r="D138" s="218" t="s">
        <v>203</v>
      </c>
      <c r="E138" s="219" t="s">
        <v>2847</v>
      </c>
      <c r="F138" s="220" t="s">
        <v>2848</v>
      </c>
      <c r="G138" s="221" t="s">
        <v>266</v>
      </c>
      <c r="H138" s="222">
        <v>50</v>
      </c>
      <c r="I138" s="223"/>
      <c r="J138" s="224">
        <f>ROUND(I138*H138,2)</f>
        <v>0</v>
      </c>
      <c r="K138" s="220" t="s">
        <v>207</v>
      </c>
      <c r="L138" s="225"/>
      <c r="M138" s="226" t="s">
        <v>19</v>
      </c>
      <c r="N138" s="227" t="s">
        <v>42</v>
      </c>
      <c r="O138" s="83"/>
      <c r="P138" s="228">
        <f>O138*H138</f>
        <v>0</v>
      </c>
      <c r="Q138" s="228">
        <v>0</v>
      </c>
      <c r="R138" s="228">
        <f>Q138*H138</f>
        <v>0</v>
      </c>
      <c r="S138" s="228">
        <v>0</v>
      </c>
      <c r="T138" s="229">
        <f>S138*H138</f>
        <v>0</v>
      </c>
      <c r="U138" s="37"/>
      <c r="V138" s="37"/>
      <c r="W138" s="37"/>
      <c r="X138" s="37"/>
      <c r="Y138" s="37"/>
      <c r="Z138" s="37"/>
      <c r="AA138" s="37"/>
      <c r="AB138" s="37"/>
      <c r="AC138" s="37"/>
      <c r="AD138" s="37"/>
      <c r="AE138" s="37"/>
      <c r="AR138" s="230" t="s">
        <v>275</v>
      </c>
      <c r="AT138" s="230" t="s">
        <v>203</v>
      </c>
      <c r="AU138" s="230" t="s">
        <v>78</v>
      </c>
      <c r="AY138" s="16" t="s">
        <v>202</v>
      </c>
      <c r="BE138" s="231">
        <f>IF(N138="základní",J138,0)</f>
        <v>0</v>
      </c>
      <c r="BF138" s="231">
        <f>IF(N138="snížená",J138,0)</f>
        <v>0</v>
      </c>
      <c r="BG138" s="231">
        <f>IF(N138="zákl. přenesená",J138,0)</f>
        <v>0</v>
      </c>
      <c r="BH138" s="231">
        <f>IF(N138="sníž. přenesená",J138,0)</f>
        <v>0</v>
      </c>
      <c r="BI138" s="231">
        <f>IF(N138="nulová",J138,0)</f>
        <v>0</v>
      </c>
      <c r="BJ138" s="16" t="s">
        <v>78</v>
      </c>
      <c r="BK138" s="231">
        <f>ROUND(I138*H138,2)</f>
        <v>0</v>
      </c>
      <c r="BL138" s="16" t="s">
        <v>275</v>
      </c>
      <c r="BM138" s="230" t="s">
        <v>2849</v>
      </c>
    </row>
    <row r="139" s="2" customFormat="1">
      <c r="A139" s="37"/>
      <c r="B139" s="38"/>
      <c r="C139" s="39"/>
      <c r="D139" s="254" t="s">
        <v>341</v>
      </c>
      <c r="E139" s="39"/>
      <c r="F139" s="255" t="s">
        <v>2846</v>
      </c>
      <c r="G139" s="39"/>
      <c r="H139" s="39"/>
      <c r="I139" s="146"/>
      <c r="J139" s="39"/>
      <c r="K139" s="39"/>
      <c r="L139" s="43"/>
      <c r="M139" s="256"/>
      <c r="N139" s="257"/>
      <c r="O139" s="83"/>
      <c r="P139" s="83"/>
      <c r="Q139" s="83"/>
      <c r="R139" s="83"/>
      <c r="S139" s="83"/>
      <c r="T139" s="84"/>
      <c r="U139" s="37"/>
      <c r="V139" s="37"/>
      <c r="W139" s="37"/>
      <c r="X139" s="37"/>
      <c r="Y139" s="37"/>
      <c r="Z139" s="37"/>
      <c r="AA139" s="37"/>
      <c r="AB139" s="37"/>
      <c r="AC139" s="37"/>
      <c r="AD139" s="37"/>
      <c r="AE139" s="37"/>
      <c r="AT139" s="16" t="s">
        <v>341</v>
      </c>
      <c r="AU139" s="16" t="s">
        <v>78</v>
      </c>
    </row>
    <row r="140" s="2" customFormat="1" ht="21.75" customHeight="1">
      <c r="A140" s="37"/>
      <c r="B140" s="38"/>
      <c r="C140" s="232" t="s">
        <v>631</v>
      </c>
      <c r="D140" s="232" t="s">
        <v>259</v>
      </c>
      <c r="E140" s="233" t="s">
        <v>2850</v>
      </c>
      <c r="F140" s="234" t="s">
        <v>2851</v>
      </c>
      <c r="G140" s="235" t="s">
        <v>206</v>
      </c>
      <c r="H140" s="236">
        <v>20</v>
      </c>
      <c r="I140" s="237"/>
      <c r="J140" s="238">
        <f>ROUND(I140*H140,2)</f>
        <v>0</v>
      </c>
      <c r="K140" s="234" t="s">
        <v>207</v>
      </c>
      <c r="L140" s="43"/>
      <c r="M140" s="239" t="s">
        <v>19</v>
      </c>
      <c r="N140" s="240" t="s">
        <v>42</v>
      </c>
      <c r="O140" s="83"/>
      <c r="P140" s="228">
        <f>O140*H140</f>
        <v>0</v>
      </c>
      <c r="Q140" s="228">
        <v>0</v>
      </c>
      <c r="R140" s="228">
        <f>Q140*H140</f>
        <v>0</v>
      </c>
      <c r="S140" s="228">
        <v>0</v>
      </c>
      <c r="T140" s="229">
        <f>S140*H140</f>
        <v>0</v>
      </c>
      <c r="U140" s="37"/>
      <c r="V140" s="37"/>
      <c r="W140" s="37"/>
      <c r="X140" s="37"/>
      <c r="Y140" s="37"/>
      <c r="Z140" s="37"/>
      <c r="AA140" s="37"/>
      <c r="AB140" s="37"/>
      <c r="AC140" s="37"/>
      <c r="AD140" s="37"/>
      <c r="AE140" s="37"/>
      <c r="AR140" s="230" t="s">
        <v>280</v>
      </c>
      <c r="AT140" s="230" t="s">
        <v>259</v>
      </c>
      <c r="AU140" s="230" t="s">
        <v>78</v>
      </c>
      <c r="AY140" s="16" t="s">
        <v>202</v>
      </c>
      <c r="BE140" s="231">
        <f>IF(N140="základní",J140,0)</f>
        <v>0</v>
      </c>
      <c r="BF140" s="231">
        <f>IF(N140="snížená",J140,0)</f>
        <v>0</v>
      </c>
      <c r="BG140" s="231">
        <f>IF(N140="zákl. přenesená",J140,0)</f>
        <v>0</v>
      </c>
      <c r="BH140" s="231">
        <f>IF(N140="sníž. přenesená",J140,0)</f>
        <v>0</v>
      </c>
      <c r="BI140" s="231">
        <f>IF(N140="nulová",J140,0)</f>
        <v>0</v>
      </c>
      <c r="BJ140" s="16" t="s">
        <v>78</v>
      </c>
      <c r="BK140" s="231">
        <f>ROUND(I140*H140,2)</f>
        <v>0</v>
      </c>
      <c r="BL140" s="16" t="s">
        <v>280</v>
      </c>
      <c r="BM140" s="230" t="s">
        <v>2852</v>
      </c>
    </row>
    <row r="141" s="2" customFormat="1" ht="21.75" customHeight="1">
      <c r="A141" s="37"/>
      <c r="B141" s="38"/>
      <c r="C141" s="218" t="s">
        <v>635</v>
      </c>
      <c r="D141" s="218" t="s">
        <v>203</v>
      </c>
      <c r="E141" s="219" t="s">
        <v>2853</v>
      </c>
      <c r="F141" s="220" t="s">
        <v>2854</v>
      </c>
      <c r="G141" s="221" t="s">
        <v>206</v>
      </c>
      <c r="H141" s="222">
        <v>20</v>
      </c>
      <c r="I141" s="223"/>
      <c r="J141" s="224">
        <f>ROUND(I141*H141,2)</f>
        <v>0</v>
      </c>
      <c r="K141" s="220" t="s">
        <v>207</v>
      </c>
      <c r="L141" s="225"/>
      <c r="M141" s="226" t="s">
        <v>19</v>
      </c>
      <c r="N141" s="227" t="s">
        <v>42</v>
      </c>
      <c r="O141" s="83"/>
      <c r="P141" s="228">
        <f>O141*H141</f>
        <v>0</v>
      </c>
      <c r="Q141" s="228">
        <v>0</v>
      </c>
      <c r="R141" s="228">
        <f>Q141*H141</f>
        <v>0</v>
      </c>
      <c r="S141" s="228">
        <v>0</v>
      </c>
      <c r="T141" s="229">
        <f>S141*H141</f>
        <v>0</v>
      </c>
      <c r="U141" s="37"/>
      <c r="V141" s="37"/>
      <c r="W141" s="37"/>
      <c r="X141" s="37"/>
      <c r="Y141" s="37"/>
      <c r="Z141" s="37"/>
      <c r="AA141" s="37"/>
      <c r="AB141" s="37"/>
      <c r="AC141" s="37"/>
      <c r="AD141" s="37"/>
      <c r="AE141" s="37"/>
      <c r="AR141" s="230" t="s">
        <v>275</v>
      </c>
      <c r="AT141" s="230" t="s">
        <v>203</v>
      </c>
      <c r="AU141" s="230" t="s">
        <v>78</v>
      </c>
      <c r="AY141" s="16" t="s">
        <v>202</v>
      </c>
      <c r="BE141" s="231">
        <f>IF(N141="základní",J141,0)</f>
        <v>0</v>
      </c>
      <c r="BF141" s="231">
        <f>IF(N141="snížená",J141,0)</f>
        <v>0</v>
      </c>
      <c r="BG141" s="231">
        <f>IF(N141="zákl. přenesená",J141,0)</f>
        <v>0</v>
      </c>
      <c r="BH141" s="231">
        <f>IF(N141="sníž. přenesená",J141,0)</f>
        <v>0</v>
      </c>
      <c r="BI141" s="231">
        <f>IF(N141="nulová",J141,0)</f>
        <v>0</v>
      </c>
      <c r="BJ141" s="16" t="s">
        <v>78</v>
      </c>
      <c r="BK141" s="231">
        <f>ROUND(I141*H141,2)</f>
        <v>0</v>
      </c>
      <c r="BL141" s="16" t="s">
        <v>275</v>
      </c>
      <c r="BM141" s="230" t="s">
        <v>2855</v>
      </c>
    </row>
    <row r="142" s="2" customFormat="1">
      <c r="A142" s="37"/>
      <c r="B142" s="38"/>
      <c r="C142" s="39"/>
      <c r="D142" s="254" t="s">
        <v>341</v>
      </c>
      <c r="E142" s="39"/>
      <c r="F142" s="255" t="s">
        <v>2856</v>
      </c>
      <c r="G142" s="39"/>
      <c r="H142" s="39"/>
      <c r="I142" s="146"/>
      <c r="J142" s="39"/>
      <c r="K142" s="39"/>
      <c r="L142" s="43"/>
      <c r="M142" s="256"/>
      <c r="N142" s="257"/>
      <c r="O142" s="83"/>
      <c r="P142" s="83"/>
      <c r="Q142" s="83"/>
      <c r="R142" s="83"/>
      <c r="S142" s="83"/>
      <c r="T142" s="84"/>
      <c r="U142" s="37"/>
      <c r="V142" s="37"/>
      <c r="W142" s="37"/>
      <c r="X142" s="37"/>
      <c r="Y142" s="37"/>
      <c r="Z142" s="37"/>
      <c r="AA142" s="37"/>
      <c r="AB142" s="37"/>
      <c r="AC142" s="37"/>
      <c r="AD142" s="37"/>
      <c r="AE142" s="37"/>
      <c r="AT142" s="16" t="s">
        <v>341</v>
      </c>
      <c r="AU142" s="16" t="s">
        <v>78</v>
      </c>
    </row>
    <row r="143" s="2" customFormat="1" ht="21.75" customHeight="1">
      <c r="A143" s="37"/>
      <c r="B143" s="38"/>
      <c r="C143" s="232" t="s">
        <v>639</v>
      </c>
      <c r="D143" s="232" t="s">
        <v>259</v>
      </c>
      <c r="E143" s="233" t="s">
        <v>2857</v>
      </c>
      <c r="F143" s="234" t="s">
        <v>2858</v>
      </c>
      <c r="G143" s="235" t="s">
        <v>206</v>
      </c>
      <c r="H143" s="236">
        <v>100</v>
      </c>
      <c r="I143" s="237"/>
      <c r="J143" s="238">
        <f>ROUND(I143*H143,2)</f>
        <v>0</v>
      </c>
      <c r="K143" s="234" t="s">
        <v>207</v>
      </c>
      <c r="L143" s="43"/>
      <c r="M143" s="239" t="s">
        <v>19</v>
      </c>
      <c r="N143" s="240" t="s">
        <v>42</v>
      </c>
      <c r="O143" s="83"/>
      <c r="P143" s="228">
        <f>O143*H143</f>
        <v>0</v>
      </c>
      <c r="Q143" s="228">
        <v>0</v>
      </c>
      <c r="R143" s="228">
        <f>Q143*H143</f>
        <v>0</v>
      </c>
      <c r="S143" s="228">
        <v>0</v>
      </c>
      <c r="T143" s="229">
        <f>S143*H143</f>
        <v>0</v>
      </c>
      <c r="U143" s="37"/>
      <c r="V143" s="37"/>
      <c r="W143" s="37"/>
      <c r="X143" s="37"/>
      <c r="Y143" s="37"/>
      <c r="Z143" s="37"/>
      <c r="AA143" s="37"/>
      <c r="AB143" s="37"/>
      <c r="AC143" s="37"/>
      <c r="AD143" s="37"/>
      <c r="AE143" s="37"/>
      <c r="AR143" s="230" t="s">
        <v>280</v>
      </c>
      <c r="AT143" s="230" t="s">
        <v>259</v>
      </c>
      <c r="AU143" s="230" t="s">
        <v>78</v>
      </c>
      <c r="AY143" s="16" t="s">
        <v>202</v>
      </c>
      <c r="BE143" s="231">
        <f>IF(N143="základní",J143,0)</f>
        <v>0</v>
      </c>
      <c r="BF143" s="231">
        <f>IF(N143="snížená",J143,0)</f>
        <v>0</v>
      </c>
      <c r="BG143" s="231">
        <f>IF(N143="zákl. přenesená",J143,0)</f>
        <v>0</v>
      </c>
      <c r="BH143" s="231">
        <f>IF(N143="sníž. přenesená",J143,0)</f>
        <v>0</v>
      </c>
      <c r="BI143" s="231">
        <f>IF(N143="nulová",J143,0)</f>
        <v>0</v>
      </c>
      <c r="BJ143" s="16" t="s">
        <v>78</v>
      </c>
      <c r="BK143" s="231">
        <f>ROUND(I143*H143,2)</f>
        <v>0</v>
      </c>
      <c r="BL143" s="16" t="s">
        <v>280</v>
      </c>
      <c r="BM143" s="230" t="s">
        <v>2859</v>
      </c>
    </row>
    <row r="144" s="2" customFormat="1" ht="21.75" customHeight="1">
      <c r="A144" s="37"/>
      <c r="B144" s="38"/>
      <c r="C144" s="218" t="s">
        <v>643</v>
      </c>
      <c r="D144" s="218" t="s">
        <v>203</v>
      </c>
      <c r="E144" s="219" t="s">
        <v>2860</v>
      </c>
      <c r="F144" s="220" t="s">
        <v>2861</v>
      </c>
      <c r="G144" s="221" t="s">
        <v>206</v>
      </c>
      <c r="H144" s="222">
        <v>80</v>
      </c>
      <c r="I144" s="223"/>
      <c r="J144" s="224">
        <f>ROUND(I144*H144,2)</f>
        <v>0</v>
      </c>
      <c r="K144" s="220" t="s">
        <v>207</v>
      </c>
      <c r="L144" s="225"/>
      <c r="M144" s="226" t="s">
        <v>19</v>
      </c>
      <c r="N144" s="227" t="s">
        <v>42</v>
      </c>
      <c r="O144" s="83"/>
      <c r="P144" s="228">
        <f>O144*H144</f>
        <v>0</v>
      </c>
      <c r="Q144" s="228">
        <v>0</v>
      </c>
      <c r="R144" s="228">
        <f>Q144*H144</f>
        <v>0</v>
      </c>
      <c r="S144" s="228">
        <v>0</v>
      </c>
      <c r="T144" s="229">
        <f>S144*H144</f>
        <v>0</v>
      </c>
      <c r="U144" s="37"/>
      <c r="V144" s="37"/>
      <c r="W144" s="37"/>
      <c r="X144" s="37"/>
      <c r="Y144" s="37"/>
      <c r="Z144" s="37"/>
      <c r="AA144" s="37"/>
      <c r="AB144" s="37"/>
      <c r="AC144" s="37"/>
      <c r="AD144" s="37"/>
      <c r="AE144" s="37"/>
      <c r="AR144" s="230" t="s">
        <v>275</v>
      </c>
      <c r="AT144" s="230" t="s">
        <v>203</v>
      </c>
      <c r="AU144" s="230" t="s">
        <v>78</v>
      </c>
      <c r="AY144" s="16" t="s">
        <v>202</v>
      </c>
      <c r="BE144" s="231">
        <f>IF(N144="základní",J144,0)</f>
        <v>0</v>
      </c>
      <c r="BF144" s="231">
        <f>IF(N144="snížená",J144,0)</f>
        <v>0</v>
      </c>
      <c r="BG144" s="231">
        <f>IF(N144="zákl. přenesená",J144,0)</f>
        <v>0</v>
      </c>
      <c r="BH144" s="231">
        <f>IF(N144="sníž. přenesená",J144,0)</f>
        <v>0</v>
      </c>
      <c r="BI144" s="231">
        <f>IF(N144="nulová",J144,0)</f>
        <v>0</v>
      </c>
      <c r="BJ144" s="16" t="s">
        <v>78</v>
      </c>
      <c r="BK144" s="231">
        <f>ROUND(I144*H144,2)</f>
        <v>0</v>
      </c>
      <c r="BL144" s="16" t="s">
        <v>275</v>
      </c>
      <c r="BM144" s="230" t="s">
        <v>2862</v>
      </c>
    </row>
    <row r="145" s="2" customFormat="1">
      <c r="A145" s="37"/>
      <c r="B145" s="38"/>
      <c r="C145" s="39"/>
      <c r="D145" s="254" t="s">
        <v>341</v>
      </c>
      <c r="E145" s="39"/>
      <c r="F145" s="255" t="s">
        <v>2863</v>
      </c>
      <c r="G145" s="39"/>
      <c r="H145" s="39"/>
      <c r="I145" s="146"/>
      <c r="J145" s="39"/>
      <c r="K145" s="39"/>
      <c r="L145" s="43"/>
      <c r="M145" s="256"/>
      <c r="N145" s="257"/>
      <c r="O145" s="83"/>
      <c r="P145" s="83"/>
      <c r="Q145" s="83"/>
      <c r="R145" s="83"/>
      <c r="S145" s="83"/>
      <c r="T145" s="84"/>
      <c r="U145" s="37"/>
      <c r="V145" s="37"/>
      <c r="W145" s="37"/>
      <c r="X145" s="37"/>
      <c r="Y145" s="37"/>
      <c r="Z145" s="37"/>
      <c r="AA145" s="37"/>
      <c r="AB145" s="37"/>
      <c r="AC145" s="37"/>
      <c r="AD145" s="37"/>
      <c r="AE145" s="37"/>
      <c r="AT145" s="16" t="s">
        <v>341</v>
      </c>
      <c r="AU145" s="16" t="s">
        <v>78</v>
      </c>
    </row>
    <row r="146" s="2" customFormat="1" ht="21.75" customHeight="1">
      <c r="A146" s="37"/>
      <c r="B146" s="38"/>
      <c r="C146" s="218" t="s">
        <v>647</v>
      </c>
      <c r="D146" s="218" t="s">
        <v>203</v>
      </c>
      <c r="E146" s="219" t="s">
        <v>2864</v>
      </c>
      <c r="F146" s="220" t="s">
        <v>2865</v>
      </c>
      <c r="G146" s="221" t="s">
        <v>206</v>
      </c>
      <c r="H146" s="222">
        <v>20</v>
      </c>
      <c r="I146" s="223"/>
      <c r="J146" s="224">
        <f>ROUND(I146*H146,2)</f>
        <v>0</v>
      </c>
      <c r="K146" s="220" t="s">
        <v>207</v>
      </c>
      <c r="L146" s="225"/>
      <c r="M146" s="226" t="s">
        <v>19</v>
      </c>
      <c r="N146" s="227" t="s">
        <v>42</v>
      </c>
      <c r="O146" s="83"/>
      <c r="P146" s="228">
        <f>O146*H146</f>
        <v>0</v>
      </c>
      <c r="Q146" s="228">
        <v>0</v>
      </c>
      <c r="R146" s="228">
        <f>Q146*H146</f>
        <v>0</v>
      </c>
      <c r="S146" s="228">
        <v>0</v>
      </c>
      <c r="T146" s="229">
        <f>S146*H146</f>
        <v>0</v>
      </c>
      <c r="U146" s="37"/>
      <c r="V146" s="37"/>
      <c r="W146" s="37"/>
      <c r="X146" s="37"/>
      <c r="Y146" s="37"/>
      <c r="Z146" s="37"/>
      <c r="AA146" s="37"/>
      <c r="AB146" s="37"/>
      <c r="AC146" s="37"/>
      <c r="AD146" s="37"/>
      <c r="AE146" s="37"/>
      <c r="AR146" s="230" t="s">
        <v>275</v>
      </c>
      <c r="AT146" s="230" t="s">
        <v>203</v>
      </c>
      <c r="AU146" s="230" t="s">
        <v>78</v>
      </c>
      <c r="AY146" s="16" t="s">
        <v>202</v>
      </c>
      <c r="BE146" s="231">
        <f>IF(N146="základní",J146,0)</f>
        <v>0</v>
      </c>
      <c r="BF146" s="231">
        <f>IF(N146="snížená",J146,0)</f>
        <v>0</v>
      </c>
      <c r="BG146" s="231">
        <f>IF(N146="zákl. přenesená",J146,0)</f>
        <v>0</v>
      </c>
      <c r="BH146" s="231">
        <f>IF(N146="sníž. přenesená",J146,0)</f>
        <v>0</v>
      </c>
      <c r="BI146" s="231">
        <f>IF(N146="nulová",J146,0)</f>
        <v>0</v>
      </c>
      <c r="BJ146" s="16" t="s">
        <v>78</v>
      </c>
      <c r="BK146" s="231">
        <f>ROUND(I146*H146,2)</f>
        <v>0</v>
      </c>
      <c r="BL146" s="16" t="s">
        <v>275</v>
      </c>
      <c r="BM146" s="230" t="s">
        <v>2866</v>
      </c>
    </row>
    <row r="147" s="2" customFormat="1">
      <c r="A147" s="37"/>
      <c r="B147" s="38"/>
      <c r="C147" s="39"/>
      <c r="D147" s="254" t="s">
        <v>341</v>
      </c>
      <c r="E147" s="39"/>
      <c r="F147" s="255" t="s">
        <v>2867</v>
      </c>
      <c r="G147" s="39"/>
      <c r="H147" s="39"/>
      <c r="I147" s="146"/>
      <c r="J147" s="39"/>
      <c r="K147" s="39"/>
      <c r="L147" s="43"/>
      <c r="M147" s="256"/>
      <c r="N147" s="257"/>
      <c r="O147" s="83"/>
      <c r="P147" s="83"/>
      <c r="Q147" s="83"/>
      <c r="R147" s="83"/>
      <c r="S147" s="83"/>
      <c r="T147" s="84"/>
      <c r="U147" s="37"/>
      <c r="V147" s="37"/>
      <c r="W147" s="37"/>
      <c r="X147" s="37"/>
      <c r="Y147" s="37"/>
      <c r="Z147" s="37"/>
      <c r="AA147" s="37"/>
      <c r="AB147" s="37"/>
      <c r="AC147" s="37"/>
      <c r="AD147" s="37"/>
      <c r="AE147" s="37"/>
      <c r="AT147" s="16" t="s">
        <v>341</v>
      </c>
      <c r="AU147" s="16" t="s">
        <v>78</v>
      </c>
    </row>
    <row r="148" s="2" customFormat="1" ht="21.75" customHeight="1">
      <c r="A148" s="37"/>
      <c r="B148" s="38"/>
      <c r="C148" s="232" t="s">
        <v>651</v>
      </c>
      <c r="D148" s="232" t="s">
        <v>259</v>
      </c>
      <c r="E148" s="233" t="s">
        <v>2868</v>
      </c>
      <c r="F148" s="234" t="s">
        <v>2869</v>
      </c>
      <c r="G148" s="235" t="s">
        <v>266</v>
      </c>
      <c r="H148" s="236">
        <v>1</v>
      </c>
      <c r="I148" s="237"/>
      <c r="J148" s="238">
        <f>ROUND(I148*H148,2)</f>
        <v>0</v>
      </c>
      <c r="K148" s="234" t="s">
        <v>207</v>
      </c>
      <c r="L148" s="43"/>
      <c r="M148" s="239" t="s">
        <v>19</v>
      </c>
      <c r="N148" s="240" t="s">
        <v>42</v>
      </c>
      <c r="O148" s="83"/>
      <c r="P148" s="228">
        <f>O148*H148</f>
        <v>0</v>
      </c>
      <c r="Q148" s="228">
        <v>0</v>
      </c>
      <c r="R148" s="228">
        <f>Q148*H148</f>
        <v>0</v>
      </c>
      <c r="S148" s="228">
        <v>0</v>
      </c>
      <c r="T148" s="229">
        <f>S148*H148</f>
        <v>0</v>
      </c>
      <c r="U148" s="37"/>
      <c r="V148" s="37"/>
      <c r="W148" s="37"/>
      <c r="X148" s="37"/>
      <c r="Y148" s="37"/>
      <c r="Z148" s="37"/>
      <c r="AA148" s="37"/>
      <c r="AB148" s="37"/>
      <c r="AC148" s="37"/>
      <c r="AD148" s="37"/>
      <c r="AE148" s="37"/>
      <c r="AR148" s="230" t="s">
        <v>280</v>
      </c>
      <c r="AT148" s="230" t="s">
        <v>259</v>
      </c>
      <c r="AU148" s="230" t="s">
        <v>78</v>
      </c>
      <c r="AY148" s="16" t="s">
        <v>202</v>
      </c>
      <c r="BE148" s="231">
        <f>IF(N148="základní",J148,0)</f>
        <v>0</v>
      </c>
      <c r="BF148" s="231">
        <f>IF(N148="snížená",J148,0)</f>
        <v>0</v>
      </c>
      <c r="BG148" s="231">
        <f>IF(N148="zákl. přenesená",J148,0)</f>
        <v>0</v>
      </c>
      <c r="BH148" s="231">
        <f>IF(N148="sníž. přenesená",J148,0)</f>
        <v>0</v>
      </c>
      <c r="BI148" s="231">
        <f>IF(N148="nulová",J148,0)</f>
        <v>0</v>
      </c>
      <c r="BJ148" s="16" t="s">
        <v>78</v>
      </c>
      <c r="BK148" s="231">
        <f>ROUND(I148*H148,2)</f>
        <v>0</v>
      </c>
      <c r="BL148" s="16" t="s">
        <v>280</v>
      </c>
      <c r="BM148" s="230" t="s">
        <v>2870</v>
      </c>
    </row>
    <row r="149" s="2" customFormat="1">
      <c r="A149" s="37"/>
      <c r="B149" s="38"/>
      <c r="C149" s="39"/>
      <c r="D149" s="254" t="s">
        <v>341</v>
      </c>
      <c r="E149" s="39"/>
      <c r="F149" s="255" t="s">
        <v>2871</v>
      </c>
      <c r="G149" s="39"/>
      <c r="H149" s="39"/>
      <c r="I149" s="146"/>
      <c r="J149" s="39"/>
      <c r="K149" s="39"/>
      <c r="L149" s="43"/>
      <c r="M149" s="256"/>
      <c r="N149" s="257"/>
      <c r="O149" s="83"/>
      <c r="P149" s="83"/>
      <c r="Q149" s="83"/>
      <c r="R149" s="83"/>
      <c r="S149" s="83"/>
      <c r="T149" s="84"/>
      <c r="U149" s="37"/>
      <c r="V149" s="37"/>
      <c r="W149" s="37"/>
      <c r="X149" s="37"/>
      <c r="Y149" s="37"/>
      <c r="Z149" s="37"/>
      <c r="AA149" s="37"/>
      <c r="AB149" s="37"/>
      <c r="AC149" s="37"/>
      <c r="AD149" s="37"/>
      <c r="AE149" s="37"/>
      <c r="AT149" s="16" t="s">
        <v>341</v>
      </c>
      <c r="AU149" s="16" t="s">
        <v>78</v>
      </c>
    </row>
    <row r="150" s="2" customFormat="1" ht="21.75" customHeight="1">
      <c r="A150" s="37"/>
      <c r="B150" s="38"/>
      <c r="C150" s="218" t="s">
        <v>655</v>
      </c>
      <c r="D150" s="218" t="s">
        <v>203</v>
      </c>
      <c r="E150" s="219" t="s">
        <v>2872</v>
      </c>
      <c r="F150" s="220" t="s">
        <v>2873</v>
      </c>
      <c r="G150" s="221" t="s">
        <v>266</v>
      </c>
      <c r="H150" s="222">
        <v>1</v>
      </c>
      <c r="I150" s="223"/>
      <c r="J150" s="224">
        <f>ROUND(I150*H150,2)</f>
        <v>0</v>
      </c>
      <c r="K150" s="220" t="s">
        <v>207</v>
      </c>
      <c r="L150" s="225"/>
      <c r="M150" s="226" t="s">
        <v>19</v>
      </c>
      <c r="N150" s="227" t="s">
        <v>42</v>
      </c>
      <c r="O150" s="83"/>
      <c r="P150" s="228">
        <f>O150*H150</f>
        <v>0</v>
      </c>
      <c r="Q150" s="228">
        <v>0</v>
      </c>
      <c r="R150" s="228">
        <f>Q150*H150</f>
        <v>0</v>
      </c>
      <c r="S150" s="228">
        <v>0</v>
      </c>
      <c r="T150" s="229">
        <f>S150*H150</f>
        <v>0</v>
      </c>
      <c r="U150" s="37"/>
      <c r="V150" s="37"/>
      <c r="W150" s="37"/>
      <c r="X150" s="37"/>
      <c r="Y150" s="37"/>
      <c r="Z150" s="37"/>
      <c r="AA150" s="37"/>
      <c r="AB150" s="37"/>
      <c r="AC150" s="37"/>
      <c r="AD150" s="37"/>
      <c r="AE150" s="37"/>
      <c r="AR150" s="230" t="s">
        <v>275</v>
      </c>
      <c r="AT150" s="230" t="s">
        <v>203</v>
      </c>
      <c r="AU150" s="230" t="s">
        <v>78</v>
      </c>
      <c r="AY150" s="16" t="s">
        <v>202</v>
      </c>
      <c r="BE150" s="231">
        <f>IF(N150="základní",J150,0)</f>
        <v>0</v>
      </c>
      <c r="BF150" s="231">
        <f>IF(N150="snížená",J150,0)</f>
        <v>0</v>
      </c>
      <c r="BG150" s="231">
        <f>IF(N150="zákl. přenesená",J150,0)</f>
        <v>0</v>
      </c>
      <c r="BH150" s="231">
        <f>IF(N150="sníž. přenesená",J150,0)</f>
        <v>0</v>
      </c>
      <c r="BI150" s="231">
        <f>IF(N150="nulová",J150,0)</f>
        <v>0</v>
      </c>
      <c r="BJ150" s="16" t="s">
        <v>78</v>
      </c>
      <c r="BK150" s="231">
        <f>ROUND(I150*H150,2)</f>
        <v>0</v>
      </c>
      <c r="BL150" s="16" t="s">
        <v>275</v>
      </c>
      <c r="BM150" s="230" t="s">
        <v>2874</v>
      </c>
    </row>
    <row r="151" s="2" customFormat="1">
      <c r="A151" s="37"/>
      <c r="B151" s="38"/>
      <c r="C151" s="39"/>
      <c r="D151" s="254" t="s">
        <v>341</v>
      </c>
      <c r="E151" s="39"/>
      <c r="F151" s="255" t="s">
        <v>2871</v>
      </c>
      <c r="G151" s="39"/>
      <c r="H151" s="39"/>
      <c r="I151" s="146"/>
      <c r="J151" s="39"/>
      <c r="K151" s="39"/>
      <c r="L151" s="43"/>
      <c r="M151" s="256"/>
      <c r="N151" s="257"/>
      <c r="O151" s="83"/>
      <c r="P151" s="83"/>
      <c r="Q151" s="83"/>
      <c r="R151" s="83"/>
      <c r="S151" s="83"/>
      <c r="T151" s="84"/>
      <c r="U151" s="37"/>
      <c r="V151" s="37"/>
      <c r="W151" s="37"/>
      <c r="X151" s="37"/>
      <c r="Y151" s="37"/>
      <c r="Z151" s="37"/>
      <c r="AA151" s="37"/>
      <c r="AB151" s="37"/>
      <c r="AC151" s="37"/>
      <c r="AD151" s="37"/>
      <c r="AE151" s="37"/>
      <c r="AT151" s="16" t="s">
        <v>341</v>
      </c>
      <c r="AU151" s="16" t="s">
        <v>78</v>
      </c>
    </row>
    <row r="152" s="2" customFormat="1" ht="21.75" customHeight="1">
      <c r="A152" s="37"/>
      <c r="B152" s="38"/>
      <c r="C152" s="232" t="s">
        <v>517</v>
      </c>
      <c r="D152" s="232" t="s">
        <v>259</v>
      </c>
      <c r="E152" s="233" t="s">
        <v>2875</v>
      </c>
      <c r="F152" s="234" t="s">
        <v>2876</v>
      </c>
      <c r="G152" s="235" t="s">
        <v>266</v>
      </c>
      <c r="H152" s="236">
        <v>34</v>
      </c>
      <c r="I152" s="237"/>
      <c r="J152" s="238">
        <f>ROUND(I152*H152,2)</f>
        <v>0</v>
      </c>
      <c r="K152" s="234" t="s">
        <v>207</v>
      </c>
      <c r="L152" s="43"/>
      <c r="M152" s="239" t="s">
        <v>19</v>
      </c>
      <c r="N152" s="240" t="s">
        <v>42</v>
      </c>
      <c r="O152" s="83"/>
      <c r="P152" s="228">
        <f>O152*H152</f>
        <v>0</v>
      </c>
      <c r="Q152" s="228">
        <v>0</v>
      </c>
      <c r="R152" s="228">
        <f>Q152*H152</f>
        <v>0</v>
      </c>
      <c r="S152" s="228">
        <v>0</v>
      </c>
      <c r="T152" s="229">
        <f>S152*H152</f>
        <v>0</v>
      </c>
      <c r="U152" s="37"/>
      <c r="V152" s="37"/>
      <c r="W152" s="37"/>
      <c r="X152" s="37"/>
      <c r="Y152" s="37"/>
      <c r="Z152" s="37"/>
      <c r="AA152" s="37"/>
      <c r="AB152" s="37"/>
      <c r="AC152" s="37"/>
      <c r="AD152" s="37"/>
      <c r="AE152" s="37"/>
      <c r="AR152" s="230" t="s">
        <v>280</v>
      </c>
      <c r="AT152" s="230" t="s">
        <v>259</v>
      </c>
      <c r="AU152" s="230" t="s">
        <v>78</v>
      </c>
      <c r="AY152" s="16" t="s">
        <v>202</v>
      </c>
      <c r="BE152" s="231">
        <f>IF(N152="základní",J152,0)</f>
        <v>0</v>
      </c>
      <c r="BF152" s="231">
        <f>IF(N152="snížená",J152,0)</f>
        <v>0</v>
      </c>
      <c r="BG152" s="231">
        <f>IF(N152="zákl. přenesená",J152,0)</f>
        <v>0</v>
      </c>
      <c r="BH152" s="231">
        <f>IF(N152="sníž. přenesená",J152,0)</f>
        <v>0</v>
      </c>
      <c r="BI152" s="231">
        <f>IF(N152="nulová",J152,0)</f>
        <v>0</v>
      </c>
      <c r="BJ152" s="16" t="s">
        <v>78</v>
      </c>
      <c r="BK152" s="231">
        <f>ROUND(I152*H152,2)</f>
        <v>0</v>
      </c>
      <c r="BL152" s="16" t="s">
        <v>280</v>
      </c>
      <c r="BM152" s="230" t="s">
        <v>2877</v>
      </c>
    </row>
    <row r="153" s="2" customFormat="1" ht="21.75" customHeight="1">
      <c r="A153" s="37"/>
      <c r="B153" s="38"/>
      <c r="C153" s="232" t="s">
        <v>80</v>
      </c>
      <c r="D153" s="232" t="s">
        <v>259</v>
      </c>
      <c r="E153" s="233" t="s">
        <v>2878</v>
      </c>
      <c r="F153" s="234" t="s">
        <v>2879</v>
      </c>
      <c r="G153" s="235" t="s">
        <v>266</v>
      </c>
      <c r="H153" s="236">
        <v>34</v>
      </c>
      <c r="I153" s="237"/>
      <c r="J153" s="238">
        <f>ROUND(I153*H153,2)</f>
        <v>0</v>
      </c>
      <c r="K153" s="234" t="s">
        <v>207</v>
      </c>
      <c r="L153" s="43"/>
      <c r="M153" s="239" t="s">
        <v>19</v>
      </c>
      <c r="N153" s="240" t="s">
        <v>42</v>
      </c>
      <c r="O153" s="83"/>
      <c r="P153" s="228">
        <f>O153*H153</f>
        <v>0</v>
      </c>
      <c r="Q153" s="228">
        <v>0</v>
      </c>
      <c r="R153" s="228">
        <f>Q153*H153</f>
        <v>0</v>
      </c>
      <c r="S153" s="228">
        <v>0</v>
      </c>
      <c r="T153" s="229">
        <f>S153*H153</f>
        <v>0</v>
      </c>
      <c r="U153" s="37"/>
      <c r="V153" s="37"/>
      <c r="W153" s="37"/>
      <c r="X153" s="37"/>
      <c r="Y153" s="37"/>
      <c r="Z153" s="37"/>
      <c r="AA153" s="37"/>
      <c r="AB153" s="37"/>
      <c r="AC153" s="37"/>
      <c r="AD153" s="37"/>
      <c r="AE153" s="37"/>
      <c r="AR153" s="230" t="s">
        <v>355</v>
      </c>
      <c r="AT153" s="230" t="s">
        <v>259</v>
      </c>
      <c r="AU153" s="230" t="s">
        <v>78</v>
      </c>
      <c r="AY153" s="16" t="s">
        <v>202</v>
      </c>
      <c r="BE153" s="231">
        <f>IF(N153="základní",J153,0)</f>
        <v>0</v>
      </c>
      <c r="BF153" s="231">
        <f>IF(N153="snížená",J153,0)</f>
        <v>0</v>
      </c>
      <c r="BG153" s="231">
        <f>IF(N153="zákl. přenesená",J153,0)</f>
        <v>0</v>
      </c>
      <c r="BH153" s="231">
        <f>IF(N153="sníž. přenesená",J153,0)</f>
        <v>0</v>
      </c>
      <c r="BI153" s="231">
        <f>IF(N153="nulová",J153,0)</f>
        <v>0</v>
      </c>
      <c r="BJ153" s="16" t="s">
        <v>78</v>
      </c>
      <c r="BK153" s="231">
        <f>ROUND(I153*H153,2)</f>
        <v>0</v>
      </c>
      <c r="BL153" s="16" t="s">
        <v>355</v>
      </c>
      <c r="BM153" s="230" t="s">
        <v>2880</v>
      </c>
    </row>
    <row r="154" s="2" customFormat="1" ht="33" customHeight="1">
      <c r="A154" s="37"/>
      <c r="B154" s="38"/>
      <c r="C154" s="232" t="s">
        <v>93</v>
      </c>
      <c r="D154" s="232" t="s">
        <v>259</v>
      </c>
      <c r="E154" s="233" t="s">
        <v>2881</v>
      </c>
      <c r="F154" s="234" t="s">
        <v>2882</v>
      </c>
      <c r="G154" s="235" t="s">
        <v>266</v>
      </c>
      <c r="H154" s="236">
        <v>10</v>
      </c>
      <c r="I154" s="237"/>
      <c r="J154" s="238">
        <f>ROUND(I154*H154,2)</f>
        <v>0</v>
      </c>
      <c r="K154" s="234" t="s">
        <v>207</v>
      </c>
      <c r="L154" s="43"/>
      <c r="M154" s="239" t="s">
        <v>19</v>
      </c>
      <c r="N154" s="240" t="s">
        <v>42</v>
      </c>
      <c r="O154" s="83"/>
      <c r="P154" s="228">
        <f>O154*H154</f>
        <v>0</v>
      </c>
      <c r="Q154" s="228">
        <v>0</v>
      </c>
      <c r="R154" s="228">
        <f>Q154*H154</f>
        <v>0</v>
      </c>
      <c r="S154" s="228">
        <v>0</v>
      </c>
      <c r="T154" s="229">
        <f>S154*H154</f>
        <v>0</v>
      </c>
      <c r="U154" s="37"/>
      <c r="V154" s="37"/>
      <c r="W154" s="37"/>
      <c r="X154" s="37"/>
      <c r="Y154" s="37"/>
      <c r="Z154" s="37"/>
      <c r="AA154" s="37"/>
      <c r="AB154" s="37"/>
      <c r="AC154" s="37"/>
      <c r="AD154" s="37"/>
      <c r="AE154" s="37"/>
      <c r="AR154" s="230" t="s">
        <v>355</v>
      </c>
      <c r="AT154" s="230" t="s">
        <v>259</v>
      </c>
      <c r="AU154" s="230" t="s">
        <v>78</v>
      </c>
      <c r="AY154" s="16" t="s">
        <v>202</v>
      </c>
      <c r="BE154" s="231">
        <f>IF(N154="základní",J154,0)</f>
        <v>0</v>
      </c>
      <c r="BF154" s="231">
        <f>IF(N154="snížená",J154,0)</f>
        <v>0</v>
      </c>
      <c r="BG154" s="231">
        <f>IF(N154="zákl. přenesená",J154,0)</f>
        <v>0</v>
      </c>
      <c r="BH154" s="231">
        <f>IF(N154="sníž. přenesená",J154,0)</f>
        <v>0</v>
      </c>
      <c r="BI154" s="231">
        <f>IF(N154="nulová",J154,0)</f>
        <v>0</v>
      </c>
      <c r="BJ154" s="16" t="s">
        <v>78</v>
      </c>
      <c r="BK154" s="231">
        <f>ROUND(I154*H154,2)</f>
        <v>0</v>
      </c>
      <c r="BL154" s="16" t="s">
        <v>355</v>
      </c>
      <c r="BM154" s="230" t="s">
        <v>2883</v>
      </c>
    </row>
    <row r="155" s="2" customFormat="1" ht="21.75" customHeight="1">
      <c r="A155" s="37"/>
      <c r="B155" s="38"/>
      <c r="C155" s="218" t="s">
        <v>209</v>
      </c>
      <c r="D155" s="218" t="s">
        <v>203</v>
      </c>
      <c r="E155" s="219" t="s">
        <v>2884</v>
      </c>
      <c r="F155" s="220" t="s">
        <v>2885</v>
      </c>
      <c r="G155" s="221" t="s">
        <v>266</v>
      </c>
      <c r="H155" s="222">
        <v>8</v>
      </c>
      <c r="I155" s="223"/>
      <c r="J155" s="224">
        <f>ROUND(I155*H155,2)</f>
        <v>0</v>
      </c>
      <c r="K155" s="220" t="s">
        <v>207</v>
      </c>
      <c r="L155" s="225"/>
      <c r="M155" s="226" t="s">
        <v>19</v>
      </c>
      <c r="N155" s="227" t="s">
        <v>42</v>
      </c>
      <c r="O155" s="83"/>
      <c r="P155" s="228">
        <f>O155*H155</f>
        <v>0</v>
      </c>
      <c r="Q155" s="228">
        <v>0</v>
      </c>
      <c r="R155" s="228">
        <f>Q155*H155</f>
        <v>0</v>
      </c>
      <c r="S155" s="228">
        <v>0</v>
      </c>
      <c r="T155" s="229">
        <f>S155*H155</f>
        <v>0</v>
      </c>
      <c r="U155" s="37"/>
      <c r="V155" s="37"/>
      <c r="W155" s="37"/>
      <c r="X155" s="37"/>
      <c r="Y155" s="37"/>
      <c r="Z155" s="37"/>
      <c r="AA155" s="37"/>
      <c r="AB155" s="37"/>
      <c r="AC155" s="37"/>
      <c r="AD155" s="37"/>
      <c r="AE155" s="37"/>
      <c r="AR155" s="230" t="s">
        <v>275</v>
      </c>
      <c r="AT155" s="230" t="s">
        <v>203</v>
      </c>
      <c r="AU155" s="230" t="s">
        <v>78</v>
      </c>
      <c r="AY155" s="16" t="s">
        <v>202</v>
      </c>
      <c r="BE155" s="231">
        <f>IF(N155="základní",J155,0)</f>
        <v>0</v>
      </c>
      <c r="BF155" s="231">
        <f>IF(N155="snížená",J155,0)</f>
        <v>0</v>
      </c>
      <c r="BG155" s="231">
        <f>IF(N155="zákl. přenesená",J155,0)</f>
        <v>0</v>
      </c>
      <c r="BH155" s="231">
        <f>IF(N155="sníž. přenesená",J155,0)</f>
        <v>0</v>
      </c>
      <c r="BI155" s="231">
        <f>IF(N155="nulová",J155,0)</f>
        <v>0</v>
      </c>
      <c r="BJ155" s="16" t="s">
        <v>78</v>
      </c>
      <c r="BK155" s="231">
        <f>ROUND(I155*H155,2)</f>
        <v>0</v>
      </c>
      <c r="BL155" s="16" t="s">
        <v>275</v>
      </c>
      <c r="BM155" s="230" t="s">
        <v>2886</v>
      </c>
    </row>
    <row r="156" s="2" customFormat="1">
      <c r="A156" s="37"/>
      <c r="B156" s="38"/>
      <c r="C156" s="39"/>
      <c r="D156" s="254" t="s">
        <v>341</v>
      </c>
      <c r="E156" s="39"/>
      <c r="F156" s="255" t="s">
        <v>2887</v>
      </c>
      <c r="G156" s="39"/>
      <c r="H156" s="39"/>
      <c r="I156" s="146"/>
      <c r="J156" s="39"/>
      <c r="K156" s="39"/>
      <c r="L156" s="43"/>
      <c r="M156" s="256"/>
      <c r="N156" s="257"/>
      <c r="O156" s="83"/>
      <c r="P156" s="83"/>
      <c r="Q156" s="83"/>
      <c r="R156" s="83"/>
      <c r="S156" s="83"/>
      <c r="T156" s="84"/>
      <c r="U156" s="37"/>
      <c r="V156" s="37"/>
      <c r="W156" s="37"/>
      <c r="X156" s="37"/>
      <c r="Y156" s="37"/>
      <c r="Z156" s="37"/>
      <c r="AA156" s="37"/>
      <c r="AB156" s="37"/>
      <c r="AC156" s="37"/>
      <c r="AD156" s="37"/>
      <c r="AE156" s="37"/>
      <c r="AT156" s="16" t="s">
        <v>341</v>
      </c>
      <c r="AU156" s="16" t="s">
        <v>78</v>
      </c>
    </row>
    <row r="157" s="2" customFormat="1" ht="21.75" customHeight="1">
      <c r="A157" s="37"/>
      <c r="B157" s="38"/>
      <c r="C157" s="218" t="s">
        <v>220</v>
      </c>
      <c r="D157" s="218" t="s">
        <v>203</v>
      </c>
      <c r="E157" s="219" t="s">
        <v>2888</v>
      </c>
      <c r="F157" s="220" t="s">
        <v>2889</v>
      </c>
      <c r="G157" s="221" t="s">
        <v>266</v>
      </c>
      <c r="H157" s="222">
        <v>2</v>
      </c>
      <c r="I157" s="223"/>
      <c r="J157" s="224">
        <f>ROUND(I157*H157,2)</f>
        <v>0</v>
      </c>
      <c r="K157" s="220" t="s">
        <v>207</v>
      </c>
      <c r="L157" s="225"/>
      <c r="M157" s="226" t="s">
        <v>19</v>
      </c>
      <c r="N157" s="227" t="s">
        <v>42</v>
      </c>
      <c r="O157" s="83"/>
      <c r="P157" s="228">
        <f>O157*H157</f>
        <v>0</v>
      </c>
      <c r="Q157" s="228">
        <v>0</v>
      </c>
      <c r="R157" s="228">
        <f>Q157*H157</f>
        <v>0</v>
      </c>
      <c r="S157" s="228">
        <v>0</v>
      </c>
      <c r="T157" s="229">
        <f>S157*H157</f>
        <v>0</v>
      </c>
      <c r="U157" s="37"/>
      <c r="V157" s="37"/>
      <c r="W157" s="37"/>
      <c r="X157" s="37"/>
      <c r="Y157" s="37"/>
      <c r="Z157" s="37"/>
      <c r="AA157" s="37"/>
      <c r="AB157" s="37"/>
      <c r="AC157" s="37"/>
      <c r="AD157" s="37"/>
      <c r="AE157" s="37"/>
      <c r="AR157" s="230" t="s">
        <v>275</v>
      </c>
      <c r="AT157" s="230" t="s">
        <v>203</v>
      </c>
      <c r="AU157" s="230" t="s">
        <v>78</v>
      </c>
      <c r="AY157" s="16" t="s">
        <v>202</v>
      </c>
      <c r="BE157" s="231">
        <f>IF(N157="základní",J157,0)</f>
        <v>0</v>
      </c>
      <c r="BF157" s="231">
        <f>IF(N157="snížená",J157,0)</f>
        <v>0</v>
      </c>
      <c r="BG157" s="231">
        <f>IF(N157="zákl. přenesená",J157,0)</f>
        <v>0</v>
      </c>
      <c r="BH157" s="231">
        <f>IF(N157="sníž. přenesená",J157,0)</f>
        <v>0</v>
      </c>
      <c r="BI157" s="231">
        <f>IF(N157="nulová",J157,0)</f>
        <v>0</v>
      </c>
      <c r="BJ157" s="16" t="s">
        <v>78</v>
      </c>
      <c r="BK157" s="231">
        <f>ROUND(I157*H157,2)</f>
        <v>0</v>
      </c>
      <c r="BL157" s="16" t="s">
        <v>275</v>
      </c>
      <c r="BM157" s="230" t="s">
        <v>2890</v>
      </c>
    </row>
    <row r="158" s="2" customFormat="1">
      <c r="A158" s="37"/>
      <c r="B158" s="38"/>
      <c r="C158" s="39"/>
      <c r="D158" s="254" t="s">
        <v>341</v>
      </c>
      <c r="E158" s="39"/>
      <c r="F158" s="255" t="s">
        <v>2887</v>
      </c>
      <c r="G158" s="39"/>
      <c r="H158" s="39"/>
      <c r="I158" s="146"/>
      <c r="J158" s="39"/>
      <c r="K158" s="39"/>
      <c r="L158" s="43"/>
      <c r="M158" s="256"/>
      <c r="N158" s="257"/>
      <c r="O158" s="83"/>
      <c r="P158" s="83"/>
      <c r="Q158" s="83"/>
      <c r="R158" s="83"/>
      <c r="S158" s="83"/>
      <c r="T158" s="84"/>
      <c r="U158" s="37"/>
      <c r="V158" s="37"/>
      <c r="W158" s="37"/>
      <c r="X158" s="37"/>
      <c r="Y158" s="37"/>
      <c r="Z158" s="37"/>
      <c r="AA158" s="37"/>
      <c r="AB158" s="37"/>
      <c r="AC158" s="37"/>
      <c r="AD158" s="37"/>
      <c r="AE158" s="37"/>
      <c r="AT158" s="16" t="s">
        <v>341</v>
      </c>
      <c r="AU158" s="16" t="s">
        <v>78</v>
      </c>
    </row>
    <row r="159" s="2" customFormat="1" ht="21.75" customHeight="1">
      <c r="A159" s="37"/>
      <c r="B159" s="38"/>
      <c r="C159" s="232" t="s">
        <v>224</v>
      </c>
      <c r="D159" s="232" t="s">
        <v>259</v>
      </c>
      <c r="E159" s="233" t="s">
        <v>2891</v>
      </c>
      <c r="F159" s="234" t="s">
        <v>2892</v>
      </c>
      <c r="G159" s="235" t="s">
        <v>266</v>
      </c>
      <c r="H159" s="236">
        <v>2</v>
      </c>
      <c r="I159" s="237"/>
      <c r="J159" s="238">
        <f>ROUND(I159*H159,2)</f>
        <v>0</v>
      </c>
      <c r="K159" s="234" t="s">
        <v>207</v>
      </c>
      <c r="L159" s="43"/>
      <c r="M159" s="239" t="s">
        <v>19</v>
      </c>
      <c r="N159" s="240" t="s">
        <v>42</v>
      </c>
      <c r="O159" s="83"/>
      <c r="P159" s="228">
        <f>O159*H159</f>
        <v>0</v>
      </c>
      <c r="Q159" s="228">
        <v>0</v>
      </c>
      <c r="R159" s="228">
        <f>Q159*H159</f>
        <v>0</v>
      </c>
      <c r="S159" s="228">
        <v>0</v>
      </c>
      <c r="T159" s="229">
        <f>S159*H159</f>
        <v>0</v>
      </c>
      <c r="U159" s="37"/>
      <c r="V159" s="37"/>
      <c r="W159" s="37"/>
      <c r="X159" s="37"/>
      <c r="Y159" s="37"/>
      <c r="Z159" s="37"/>
      <c r="AA159" s="37"/>
      <c r="AB159" s="37"/>
      <c r="AC159" s="37"/>
      <c r="AD159" s="37"/>
      <c r="AE159" s="37"/>
      <c r="AR159" s="230" t="s">
        <v>280</v>
      </c>
      <c r="AT159" s="230" t="s">
        <v>259</v>
      </c>
      <c r="AU159" s="230" t="s">
        <v>78</v>
      </c>
      <c r="AY159" s="16" t="s">
        <v>202</v>
      </c>
      <c r="BE159" s="231">
        <f>IF(N159="základní",J159,0)</f>
        <v>0</v>
      </c>
      <c r="BF159" s="231">
        <f>IF(N159="snížená",J159,0)</f>
        <v>0</v>
      </c>
      <c r="BG159" s="231">
        <f>IF(N159="zákl. přenesená",J159,0)</f>
        <v>0</v>
      </c>
      <c r="BH159" s="231">
        <f>IF(N159="sníž. přenesená",J159,0)</f>
        <v>0</v>
      </c>
      <c r="BI159" s="231">
        <f>IF(N159="nulová",J159,0)</f>
        <v>0</v>
      </c>
      <c r="BJ159" s="16" t="s">
        <v>78</v>
      </c>
      <c r="BK159" s="231">
        <f>ROUND(I159*H159,2)</f>
        <v>0</v>
      </c>
      <c r="BL159" s="16" t="s">
        <v>280</v>
      </c>
      <c r="BM159" s="230" t="s">
        <v>2893</v>
      </c>
    </row>
    <row r="160" s="2" customFormat="1" ht="21.75" customHeight="1">
      <c r="A160" s="37"/>
      <c r="B160" s="38"/>
      <c r="C160" s="218" t="s">
        <v>228</v>
      </c>
      <c r="D160" s="218" t="s">
        <v>203</v>
      </c>
      <c r="E160" s="219" t="s">
        <v>2894</v>
      </c>
      <c r="F160" s="220" t="s">
        <v>2895</v>
      </c>
      <c r="G160" s="221" t="s">
        <v>266</v>
      </c>
      <c r="H160" s="222">
        <v>2</v>
      </c>
      <c r="I160" s="223"/>
      <c r="J160" s="224">
        <f>ROUND(I160*H160,2)</f>
        <v>0</v>
      </c>
      <c r="K160" s="220" t="s">
        <v>207</v>
      </c>
      <c r="L160" s="225"/>
      <c r="M160" s="226" t="s">
        <v>19</v>
      </c>
      <c r="N160" s="227" t="s">
        <v>42</v>
      </c>
      <c r="O160" s="83"/>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275</v>
      </c>
      <c r="AT160" s="230" t="s">
        <v>203</v>
      </c>
      <c r="AU160" s="230" t="s">
        <v>78</v>
      </c>
      <c r="AY160" s="16" t="s">
        <v>202</v>
      </c>
      <c r="BE160" s="231">
        <f>IF(N160="základní",J160,0)</f>
        <v>0</v>
      </c>
      <c r="BF160" s="231">
        <f>IF(N160="snížená",J160,0)</f>
        <v>0</v>
      </c>
      <c r="BG160" s="231">
        <f>IF(N160="zákl. přenesená",J160,0)</f>
        <v>0</v>
      </c>
      <c r="BH160" s="231">
        <f>IF(N160="sníž. přenesená",J160,0)</f>
        <v>0</v>
      </c>
      <c r="BI160" s="231">
        <f>IF(N160="nulová",J160,0)</f>
        <v>0</v>
      </c>
      <c r="BJ160" s="16" t="s">
        <v>78</v>
      </c>
      <c r="BK160" s="231">
        <f>ROUND(I160*H160,2)</f>
        <v>0</v>
      </c>
      <c r="BL160" s="16" t="s">
        <v>275</v>
      </c>
      <c r="BM160" s="230" t="s">
        <v>2896</v>
      </c>
    </row>
    <row r="161" s="2" customFormat="1">
      <c r="A161" s="37"/>
      <c r="B161" s="38"/>
      <c r="C161" s="39"/>
      <c r="D161" s="254" t="s">
        <v>341</v>
      </c>
      <c r="E161" s="39"/>
      <c r="F161" s="255" t="s">
        <v>2897</v>
      </c>
      <c r="G161" s="39"/>
      <c r="H161" s="39"/>
      <c r="I161" s="146"/>
      <c r="J161" s="39"/>
      <c r="K161" s="39"/>
      <c r="L161" s="43"/>
      <c r="M161" s="256"/>
      <c r="N161" s="257"/>
      <c r="O161" s="83"/>
      <c r="P161" s="83"/>
      <c r="Q161" s="83"/>
      <c r="R161" s="83"/>
      <c r="S161" s="83"/>
      <c r="T161" s="84"/>
      <c r="U161" s="37"/>
      <c r="V161" s="37"/>
      <c r="W161" s="37"/>
      <c r="X161" s="37"/>
      <c r="Y161" s="37"/>
      <c r="Z161" s="37"/>
      <c r="AA161" s="37"/>
      <c r="AB161" s="37"/>
      <c r="AC161" s="37"/>
      <c r="AD161" s="37"/>
      <c r="AE161" s="37"/>
      <c r="AT161" s="16" t="s">
        <v>341</v>
      </c>
      <c r="AU161" s="16" t="s">
        <v>78</v>
      </c>
    </row>
    <row r="162" s="2" customFormat="1" ht="21.75" customHeight="1">
      <c r="A162" s="37"/>
      <c r="B162" s="38"/>
      <c r="C162" s="232" t="s">
        <v>208</v>
      </c>
      <c r="D162" s="232" t="s">
        <v>259</v>
      </c>
      <c r="E162" s="233" t="s">
        <v>2898</v>
      </c>
      <c r="F162" s="234" t="s">
        <v>2899</v>
      </c>
      <c r="G162" s="235" t="s">
        <v>266</v>
      </c>
      <c r="H162" s="236">
        <v>8</v>
      </c>
      <c r="I162" s="237"/>
      <c r="J162" s="238">
        <f>ROUND(I162*H162,2)</f>
        <v>0</v>
      </c>
      <c r="K162" s="234" t="s">
        <v>207</v>
      </c>
      <c r="L162" s="43"/>
      <c r="M162" s="239" t="s">
        <v>19</v>
      </c>
      <c r="N162" s="240" t="s">
        <v>42</v>
      </c>
      <c r="O162" s="83"/>
      <c r="P162" s="228">
        <f>O162*H162</f>
        <v>0</v>
      </c>
      <c r="Q162" s="228">
        <v>0</v>
      </c>
      <c r="R162" s="228">
        <f>Q162*H162</f>
        <v>0</v>
      </c>
      <c r="S162" s="228">
        <v>0</v>
      </c>
      <c r="T162" s="229">
        <f>S162*H162</f>
        <v>0</v>
      </c>
      <c r="U162" s="37"/>
      <c r="V162" s="37"/>
      <c r="W162" s="37"/>
      <c r="X162" s="37"/>
      <c r="Y162" s="37"/>
      <c r="Z162" s="37"/>
      <c r="AA162" s="37"/>
      <c r="AB162" s="37"/>
      <c r="AC162" s="37"/>
      <c r="AD162" s="37"/>
      <c r="AE162" s="37"/>
      <c r="AR162" s="230" t="s">
        <v>280</v>
      </c>
      <c r="AT162" s="230" t="s">
        <v>259</v>
      </c>
      <c r="AU162" s="230" t="s">
        <v>78</v>
      </c>
      <c r="AY162" s="16" t="s">
        <v>202</v>
      </c>
      <c r="BE162" s="231">
        <f>IF(N162="základní",J162,0)</f>
        <v>0</v>
      </c>
      <c r="BF162" s="231">
        <f>IF(N162="snížená",J162,0)</f>
        <v>0</v>
      </c>
      <c r="BG162" s="231">
        <f>IF(N162="zákl. přenesená",J162,0)</f>
        <v>0</v>
      </c>
      <c r="BH162" s="231">
        <f>IF(N162="sníž. přenesená",J162,0)</f>
        <v>0</v>
      </c>
      <c r="BI162" s="231">
        <f>IF(N162="nulová",J162,0)</f>
        <v>0</v>
      </c>
      <c r="BJ162" s="16" t="s">
        <v>78</v>
      </c>
      <c r="BK162" s="231">
        <f>ROUND(I162*H162,2)</f>
        <v>0</v>
      </c>
      <c r="BL162" s="16" t="s">
        <v>280</v>
      </c>
      <c r="BM162" s="230" t="s">
        <v>2900</v>
      </c>
    </row>
    <row r="163" s="2" customFormat="1" ht="21.75" customHeight="1">
      <c r="A163" s="37"/>
      <c r="B163" s="38"/>
      <c r="C163" s="218" t="s">
        <v>235</v>
      </c>
      <c r="D163" s="218" t="s">
        <v>203</v>
      </c>
      <c r="E163" s="219" t="s">
        <v>2901</v>
      </c>
      <c r="F163" s="220" t="s">
        <v>2902</v>
      </c>
      <c r="G163" s="221" t="s">
        <v>266</v>
      </c>
      <c r="H163" s="222">
        <v>8</v>
      </c>
      <c r="I163" s="223"/>
      <c r="J163" s="224">
        <f>ROUND(I163*H163,2)</f>
        <v>0</v>
      </c>
      <c r="K163" s="220" t="s">
        <v>207</v>
      </c>
      <c r="L163" s="225"/>
      <c r="M163" s="226" t="s">
        <v>19</v>
      </c>
      <c r="N163" s="227" t="s">
        <v>42</v>
      </c>
      <c r="O163" s="83"/>
      <c r="P163" s="228">
        <f>O163*H163</f>
        <v>0</v>
      </c>
      <c r="Q163" s="228">
        <v>0</v>
      </c>
      <c r="R163" s="228">
        <f>Q163*H163</f>
        <v>0</v>
      </c>
      <c r="S163" s="228">
        <v>0</v>
      </c>
      <c r="T163" s="229">
        <f>S163*H163</f>
        <v>0</v>
      </c>
      <c r="U163" s="37"/>
      <c r="V163" s="37"/>
      <c r="W163" s="37"/>
      <c r="X163" s="37"/>
      <c r="Y163" s="37"/>
      <c r="Z163" s="37"/>
      <c r="AA163" s="37"/>
      <c r="AB163" s="37"/>
      <c r="AC163" s="37"/>
      <c r="AD163" s="37"/>
      <c r="AE163" s="37"/>
      <c r="AR163" s="230" t="s">
        <v>275</v>
      </c>
      <c r="AT163" s="230" t="s">
        <v>203</v>
      </c>
      <c r="AU163" s="230" t="s">
        <v>78</v>
      </c>
      <c r="AY163" s="16" t="s">
        <v>202</v>
      </c>
      <c r="BE163" s="231">
        <f>IF(N163="základní",J163,0)</f>
        <v>0</v>
      </c>
      <c r="BF163" s="231">
        <f>IF(N163="snížená",J163,0)</f>
        <v>0</v>
      </c>
      <c r="BG163" s="231">
        <f>IF(N163="zákl. přenesená",J163,0)</f>
        <v>0</v>
      </c>
      <c r="BH163" s="231">
        <f>IF(N163="sníž. přenesená",J163,0)</f>
        <v>0</v>
      </c>
      <c r="BI163" s="231">
        <f>IF(N163="nulová",J163,0)</f>
        <v>0</v>
      </c>
      <c r="BJ163" s="16" t="s">
        <v>78</v>
      </c>
      <c r="BK163" s="231">
        <f>ROUND(I163*H163,2)</f>
        <v>0</v>
      </c>
      <c r="BL163" s="16" t="s">
        <v>275</v>
      </c>
      <c r="BM163" s="230" t="s">
        <v>2903</v>
      </c>
    </row>
    <row r="164" s="2" customFormat="1">
      <c r="A164" s="37"/>
      <c r="B164" s="38"/>
      <c r="C164" s="39"/>
      <c r="D164" s="254" t="s">
        <v>341</v>
      </c>
      <c r="E164" s="39"/>
      <c r="F164" s="255" t="s">
        <v>2897</v>
      </c>
      <c r="G164" s="39"/>
      <c r="H164" s="39"/>
      <c r="I164" s="146"/>
      <c r="J164" s="39"/>
      <c r="K164" s="39"/>
      <c r="L164" s="43"/>
      <c r="M164" s="256"/>
      <c r="N164" s="257"/>
      <c r="O164" s="83"/>
      <c r="P164" s="83"/>
      <c r="Q164" s="83"/>
      <c r="R164" s="83"/>
      <c r="S164" s="83"/>
      <c r="T164" s="84"/>
      <c r="U164" s="37"/>
      <c r="V164" s="37"/>
      <c r="W164" s="37"/>
      <c r="X164" s="37"/>
      <c r="Y164" s="37"/>
      <c r="Z164" s="37"/>
      <c r="AA164" s="37"/>
      <c r="AB164" s="37"/>
      <c r="AC164" s="37"/>
      <c r="AD164" s="37"/>
      <c r="AE164" s="37"/>
      <c r="AT164" s="16" t="s">
        <v>341</v>
      </c>
      <c r="AU164" s="16" t="s">
        <v>78</v>
      </c>
    </row>
    <row r="165" s="2" customFormat="1" ht="21.75" customHeight="1">
      <c r="A165" s="37"/>
      <c r="B165" s="38"/>
      <c r="C165" s="232" t="s">
        <v>239</v>
      </c>
      <c r="D165" s="232" t="s">
        <v>259</v>
      </c>
      <c r="E165" s="233" t="s">
        <v>2904</v>
      </c>
      <c r="F165" s="234" t="s">
        <v>2905</v>
      </c>
      <c r="G165" s="235" t="s">
        <v>206</v>
      </c>
      <c r="H165" s="236">
        <v>100</v>
      </c>
      <c r="I165" s="237"/>
      <c r="J165" s="238">
        <f>ROUND(I165*H165,2)</f>
        <v>0</v>
      </c>
      <c r="K165" s="234" t="s">
        <v>207</v>
      </c>
      <c r="L165" s="43"/>
      <c r="M165" s="239" t="s">
        <v>19</v>
      </c>
      <c r="N165" s="240" t="s">
        <v>42</v>
      </c>
      <c r="O165" s="83"/>
      <c r="P165" s="228">
        <f>O165*H165</f>
        <v>0</v>
      </c>
      <c r="Q165" s="228">
        <v>0</v>
      </c>
      <c r="R165" s="228">
        <f>Q165*H165</f>
        <v>0</v>
      </c>
      <c r="S165" s="228">
        <v>0</v>
      </c>
      <c r="T165" s="229">
        <f>S165*H165</f>
        <v>0</v>
      </c>
      <c r="U165" s="37"/>
      <c r="V165" s="37"/>
      <c r="W165" s="37"/>
      <c r="X165" s="37"/>
      <c r="Y165" s="37"/>
      <c r="Z165" s="37"/>
      <c r="AA165" s="37"/>
      <c r="AB165" s="37"/>
      <c r="AC165" s="37"/>
      <c r="AD165" s="37"/>
      <c r="AE165" s="37"/>
      <c r="AR165" s="230" t="s">
        <v>280</v>
      </c>
      <c r="AT165" s="230" t="s">
        <v>259</v>
      </c>
      <c r="AU165" s="230" t="s">
        <v>78</v>
      </c>
      <c r="AY165" s="16" t="s">
        <v>202</v>
      </c>
      <c r="BE165" s="231">
        <f>IF(N165="základní",J165,0)</f>
        <v>0</v>
      </c>
      <c r="BF165" s="231">
        <f>IF(N165="snížená",J165,0)</f>
        <v>0</v>
      </c>
      <c r="BG165" s="231">
        <f>IF(N165="zákl. přenesená",J165,0)</f>
        <v>0</v>
      </c>
      <c r="BH165" s="231">
        <f>IF(N165="sníž. přenesená",J165,0)</f>
        <v>0</v>
      </c>
      <c r="BI165" s="231">
        <f>IF(N165="nulová",J165,0)</f>
        <v>0</v>
      </c>
      <c r="BJ165" s="16" t="s">
        <v>78</v>
      </c>
      <c r="BK165" s="231">
        <f>ROUND(I165*H165,2)</f>
        <v>0</v>
      </c>
      <c r="BL165" s="16" t="s">
        <v>280</v>
      </c>
      <c r="BM165" s="230" t="s">
        <v>2906</v>
      </c>
    </row>
    <row r="166" s="2" customFormat="1" ht="21.75" customHeight="1">
      <c r="A166" s="37"/>
      <c r="B166" s="38"/>
      <c r="C166" s="232" t="s">
        <v>243</v>
      </c>
      <c r="D166" s="232" t="s">
        <v>259</v>
      </c>
      <c r="E166" s="233" t="s">
        <v>260</v>
      </c>
      <c r="F166" s="234" t="s">
        <v>261</v>
      </c>
      <c r="G166" s="235" t="s">
        <v>206</v>
      </c>
      <c r="H166" s="236">
        <v>759</v>
      </c>
      <c r="I166" s="237"/>
      <c r="J166" s="238">
        <f>ROUND(I166*H166,2)</f>
        <v>0</v>
      </c>
      <c r="K166" s="234" t="s">
        <v>207</v>
      </c>
      <c r="L166" s="43"/>
      <c r="M166" s="239" t="s">
        <v>19</v>
      </c>
      <c r="N166" s="240" t="s">
        <v>42</v>
      </c>
      <c r="O166" s="83"/>
      <c r="P166" s="228">
        <f>O166*H166</f>
        <v>0</v>
      </c>
      <c r="Q166" s="228">
        <v>0</v>
      </c>
      <c r="R166" s="228">
        <f>Q166*H166</f>
        <v>0</v>
      </c>
      <c r="S166" s="228">
        <v>0</v>
      </c>
      <c r="T166" s="229">
        <f>S166*H166</f>
        <v>0</v>
      </c>
      <c r="U166" s="37"/>
      <c r="V166" s="37"/>
      <c r="W166" s="37"/>
      <c r="X166" s="37"/>
      <c r="Y166" s="37"/>
      <c r="Z166" s="37"/>
      <c r="AA166" s="37"/>
      <c r="AB166" s="37"/>
      <c r="AC166" s="37"/>
      <c r="AD166" s="37"/>
      <c r="AE166" s="37"/>
      <c r="AR166" s="230" t="s">
        <v>280</v>
      </c>
      <c r="AT166" s="230" t="s">
        <v>259</v>
      </c>
      <c r="AU166" s="230" t="s">
        <v>78</v>
      </c>
      <c r="AY166" s="16" t="s">
        <v>202</v>
      </c>
      <c r="BE166" s="231">
        <f>IF(N166="základní",J166,0)</f>
        <v>0</v>
      </c>
      <c r="BF166" s="231">
        <f>IF(N166="snížená",J166,0)</f>
        <v>0</v>
      </c>
      <c r="BG166" s="231">
        <f>IF(N166="zákl. přenesená",J166,0)</f>
        <v>0</v>
      </c>
      <c r="BH166" s="231">
        <f>IF(N166="sníž. přenesená",J166,0)</f>
        <v>0</v>
      </c>
      <c r="BI166" s="231">
        <f>IF(N166="nulová",J166,0)</f>
        <v>0</v>
      </c>
      <c r="BJ166" s="16" t="s">
        <v>78</v>
      </c>
      <c r="BK166" s="231">
        <f>ROUND(I166*H166,2)</f>
        <v>0</v>
      </c>
      <c r="BL166" s="16" t="s">
        <v>280</v>
      </c>
      <c r="BM166" s="230" t="s">
        <v>2907</v>
      </c>
    </row>
    <row r="167" s="2" customFormat="1" ht="33" customHeight="1">
      <c r="A167" s="37"/>
      <c r="B167" s="38"/>
      <c r="C167" s="232" t="s">
        <v>251</v>
      </c>
      <c r="D167" s="232" t="s">
        <v>259</v>
      </c>
      <c r="E167" s="233" t="s">
        <v>2908</v>
      </c>
      <c r="F167" s="234" t="s">
        <v>2909</v>
      </c>
      <c r="G167" s="235" t="s">
        <v>266</v>
      </c>
      <c r="H167" s="236">
        <v>8</v>
      </c>
      <c r="I167" s="237"/>
      <c r="J167" s="238">
        <f>ROUND(I167*H167,2)</f>
        <v>0</v>
      </c>
      <c r="K167" s="234" t="s">
        <v>207</v>
      </c>
      <c r="L167" s="43"/>
      <c r="M167" s="239" t="s">
        <v>19</v>
      </c>
      <c r="N167" s="240" t="s">
        <v>42</v>
      </c>
      <c r="O167" s="83"/>
      <c r="P167" s="228">
        <f>O167*H167</f>
        <v>0</v>
      </c>
      <c r="Q167" s="228">
        <v>0</v>
      </c>
      <c r="R167" s="228">
        <f>Q167*H167</f>
        <v>0</v>
      </c>
      <c r="S167" s="228">
        <v>0</v>
      </c>
      <c r="T167" s="229">
        <f>S167*H167</f>
        <v>0</v>
      </c>
      <c r="U167" s="37"/>
      <c r="V167" s="37"/>
      <c r="W167" s="37"/>
      <c r="X167" s="37"/>
      <c r="Y167" s="37"/>
      <c r="Z167" s="37"/>
      <c r="AA167" s="37"/>
      <c r="AB167" s="37"/>
      <c r="AC167" s="37"/>
      <c r="AD167" s="37"/>
      <c r="AE167" s="37"/>
      <c r="AR167" s="230" t="s">
        <v>280</v>
      </c>
      <c r="AT167" s="230" t="s">
        <v>259</v>
      </c>
      <c r="AU167" s="230" t="s">
        <v>78</v>
      </c>
      <c r="AY167" s="16" t="s">
        <v>202</v>
      </c>
      <c r="BE167" s="231">
        <f>IF(N167="základní",J167,0)</f>
        <v>0</v>
      </c>
      <c r="BF167" s="231">
        <f>IF(N167="snížená",J167,0)</f>
        <v>0</v>
      </c>
      <c r="BG167" s="231">
        <f>IF(N167="zákl. přenesená",J167,0)</f>
        <v>0</v>
      </c>
      <c r="BH167" s="231">
        <f>IF(N167="sníž. přenesená",J167,0)</f>
        <v>0</v>
      </c>
      <c r="BI167" s="231">
        <f>IF(N167="nulová",J167,0)</f>
        <v>0</v>
      </c>
      <c r="BJ167" s="16" t="s">
        <v>78</v>
      </c>
      <c r="BK167" s="231">
        <f>ROUND(I167*H167,2)</f>
        <v>0</v>
      </c>
      <c r="BL167" s="16" t="s">
        <v>280</v>
      </c>
      <c r="BM167" s="230" t="s">
        <v>2910</v>
      </c>
    </row>
    <row r="168" s="2" customFormat="1" ht="21.75" customHeight="1">
      <c r="A168" s="37"/>
      <c r="B168" s="38"/>
      <c r="C168" s="218" t="s">
        <v>247</v>
      </c>
      <c r="D168" s="218" t="s">
        <v>203</v>
      </c>
      <c r="E168" s="219" t="s">
        <v>2911</v>
      </c>
      <c r="F168" s="220" t="s">
        <v>2912</v>
      </c>
      <c r="G168" s="221" t="s">
        <v>206</v>
      </c>
      <c r="H168" s="222">
        <v>759</v>
      </c>
      <c r="I168" s="223"/>
      <c r="J168" s="224">
        <f>ROUND(I168*H168,2)</f>
        <v>0</v>
      </c>
      <c r="K168" s="220" t="s">
        <v>207</v>
      </c>
      <c r="L168" s="225"/>
      <c r="M168" s="226" t="s">
        <v>19</v>
      </c>
      <c r="N168" s="227" t="s">
        <v>42</v>
      </c>
      <c r="O168" s="83"/>
      <c r="P168" s="228">
        <f>O168*H168</f>
        <v>0</v>
      </c>
      <c r="Q168" s="228">
        <v>0</v>
      </c>
      <c r="R168" s="228">
        <f>Q168*H168</f>
        <v>0</v>
      </c>
      <c r="S168" s="228">
        <v>0</v>
      </c>
      <c r="T168" s="229">
        <f>S168*H168</f>
        <v>0</v>
      </c>
      <c r="U168" s="37"/>
      <c r="V168" s="37"/>
      <c r="W168" s="37"/>
      <c r="X168" s="37"/>
      <c r="Y168" s="37"/>
      <c r="Z168" s="37"/>
      <c r="AA168" s="37"/>
      <c r="AB168" s="37"/>
      <c r="AC168" s="37"/>
      <c r="AD168" s="37"/>
      <c r="AE168" s="37"/>
      <c r="AR168" s="230" t="s">
        <v>275</v>
      </c>
      <c r="AT168" s="230" t="s">
        <v>203</v>
      </c>
      <c r="AU168" s="230" t="s">
        <v>78</v>
      </c>
      <c r="AY168" s="16" t="s">
        <v>202</v>
      </c>
      <c r="BE168" s="231">
        <f>IF(N168="základní",J168,0)</f>
        <v>0</v>
      </c>
      <c r="BF168" s="231">
        <f>IF(N168="snížená",J168,0)</f>
        <v>0</v>
      </c>
      <c r="BG168" s="231">
        <f>IF(N168="zákl. přenesená",J168,0)</f>
        <v>0</v>
      </c>
      <c r="BH168" s="231">
        <f>IF(N168="sníž. přenesená",J168,0)</f>
        <v>0</v>
      </c>
      <c r="BI168" s="231">
        <f>IF(N168="nulová",J168,0)</f>
        <v>0</v>
      </c>
      <c r="BJ168" s="16" t="s">
        <v>78</v>
      </c>
      <c r="BK168" s="231">
        <f>ROUND(I168*H168,2)</f>
        <v>0</v>
      </c>
      <c r="BL168" s="16" t="s">
        <v>275</v>
      </c>
      <c r="BM168" s="230" t="s">
        <v>2913</v>
      </c>
    </row>
    <row r="169" s="2" customFormat="1" ht="33" customHeight="1">
      <c r="A169" s="37"/>
      <c r="B169" s="38"/>
      <c r="C169" s="232" t="s">
        <v>255</v>
      </c>
      <c r="D169" s="232" t="s">
        <v>259</v>
      </c>
      <c r="E169" s="233" t="s">
        <v>2914</v>
      </c>
      <c r="F169" s="234" t="s">
        <v>2915</v>
      </c>
      <c r="G169" s="235" t="s">
        <v>206</v>
      </c>
      <c r="H169" s="236">
        <v>700</v>
      </c>
      <c r="I169" s="237"/>
      <c r="J169" s="238">
        <f>ROUND(I169*H169,2)</f>
        <v>0</v>
      </c>
      <c r="K169" s="234" t="s">
        <v>207</v>
      </c>
      <c r="L169" s="43"/>
      <c r="M169" s="239" t="s">
        <v>19</v>
      </c>
      <c r="N169" s="240" t="s">
        <v>42</v>
      </c>
      <c r="O169" s="83"/>
      <c r="P169" s="228">
        <f>O169*H169</f>
        <v>0</v>
      </c>
      <c r="Q169" s="228">
        <v>0</v>
      </c>
      <c r="R169" s="228">
        <f>Q169*H169</f>
        <v>0</v>
      </c>
      <c r="S169" s="228">
        <v>0</v>
      </c>
      <c r="T169" s="229">
        <f>S169*H169</f>
        <v>0</v>
      </c>
      <c r="U169" s="37"/>
      <c r="V169" s="37"/>
      <c r="W169" s="37"/>
      <c r="X169" s="37"/>
      <c r="Y169" s="37"/>
      <c r="Z169" s="37"/>
      <c r="AA169" s="37"/>
      <c r="AB169" s="37"/>
      <c r="AC169" s="37"/>
      <c r="AD169" s="37"/>
      <c r="AE169" s="37"/>
      <c r="AR169" s="230" t="s">
        <v>280</v>
      </c>
      <c r="AT169" s="230" t="s">
        <v>259</v>
      </c>
      <c r="AU169" s="230" t="s">
        <v>78</v>
      </c>
      <c r="AY169" s="16" t="s">
        <v>202</v>
      </c>
      <c r="BE169" s="231">
        <f>IF(N169="základní",J169,0)</f>
        <v>0</v>
      </c>
      <c r="BF169" s="231">
        <f>IF(N169="snížená",J169,0)</f>
        <v>0</v>
      </c>
      <c r="BG169" s="231">
        <f>IF(N169="zákl. přenesená",J169,0)</f>
        <v>0</v>
      </c>
      <c r="BH169" s="231">
        <f>IF(N169="sníž. přenesená",J169,0)</f>
        <v>0</v>
      </c>
      <c r="BI169" s="231">
        <f>IF(N169="nulová",J169,0)</f>
        <v>0</v>
      </c>
      <c r="BJ169" s="16" t="s">
        <v>78</v>
      </c>
      <c r="BK169" s="231">
        <f>ROUND(I169*H169,2)</f>
        <v>0</v>
      </c>
      <c r="BL169" s="16" t="s">
        <v>280</v>
      </c>
      <c r="BM169" s="230" t="s">
        <v>2916</v>
      </c>
    </row>
    <row r="170" s="2" customFormat="1" ht="21.75" customHeight="1">
      <c r="A170" s="37"/>
      <c r="B170" s="38"/>
      <c r="C170" s="218" t="s">
        <v>8</v>
      </c>
      <c r="D170" s="218" t="s">
        <v>203</v>
      </c>
      <c r="E170" s="219" t="s">
        <v>2917</v>
      </c>
      <c r="F170" s="220" t="s">
        <v>2918</v>
      </c>
      <c r="G170" s="221" t="s">
        <v>1615</v>
      </c>
      <c r="H170" s="222">
        <v>715</v>
      </c>
      <c r="I170" s="223"/>
      <c r="J170" s="224">
        <f>ROUND(I170*H170,2)</f>
        <v>0</v>
      </c>
      <c r="K170" s="220" t="s">
        <v>207</v>
      </c>
      <c r="L170" s="225"/>
      <c r="M170" s="226" t="s">
        <v>19</v>
      </c>
      <c r="N170" s="227" t="s">
        <v>42</v>
      </c>
      <c r="O170" s="83"/>
      <c r="P170" s="228">
        <f>O170*H170</f>
        <v>0</v>
      </c>
      <c r="Q170" s="228">
        <v>0</v>
      </c>
      <c r="R170" s="228">
        <f>Q170*H170</f>
        <v>0</v>
      </c>
      <c r="S170" s="228">
        <v>0</v>
      </c>
      <c r="T170" s="229">
        <f>S170*H170</f>
        <v>0</v>
      </c>
      <c r="U170" s="37"/>
      <c r="V170" s="37"/>
      <c r="W170" s="37"/>
      <c r="X170" s="37"/>
      <c r="Y170" s="37"/>
      <c r="Z170" s="37"/>
      <c r="AA170" s="37"/>
      <c r="AB170" s="37"/>
      <c r="AC170" s="37"/>
      <c r="AD170" s="37"/>
      <c r="AE170" s="37"/>
      <c r="AR170" s="230" t="s">
        <v>275</v>
      </c>
      <c r="AT170" s="230" t="s">
        <v>203</v>
      </c>
      <c r="AU170" s="230" t="s">
        <v>78</v>
      </c>
      <c r="AY170" s="16" t="s">
        <v>202</v>
      </c>
      <c r="BE170" s="231">
        <f>IF(N170="základní",J170,0)</f>
        <v>0</v>
      </c>
      <c r="BF170" s="231">
        <f>IF(N170="snížená",J170,0)</f>
        <v>0</v>
      </c>
      <c r="BG170" s="231">
        <f>IF(N170="zákl. přenesená",J170,0)</f>
        <v>0</v>
      </c>
      <c r="BH170" s="231">
        <f>IF(N170="sníž. přenesená",J170,0)</f>
        <v>0</v>
      </c>
      <c r="BI170" s="231">
        <f>IF(N170="nulová",J170,0)</f>
        <v>0</v>
      </c>
      <c r="BJ170" s="16" t="s">
        <v>78</v>
      </c>
      <c r="BK170" s="231">
        <f>ROUND(I170*H170,2)</f>
        <v>0</v>
      </c>
      <c r="BL170" s="16" t="s">
        <v>275</v>
      </c>
      <c r="BM170" s="230" t="s">
        <v>2919</v>
      </c>
    </row>
    <row r="171" s="2" customFormat="1" ht="21.75" customHeight="1">
      <c r="A171" s="37"/>
      <c r="B171" s="38"/>
      <c r="C171" s="232" t="s">
        <v>263</v>
      </c>
      <c r="D171" s="232" t="s">
        <v>259</v>
      </c>
      <c r="E171" s="233" t="s">
        <v>2920</v>
      </c>
      <c r="F171" s="234" t="s">
        <v>2921</v>
      </c>
      <c r="G171" s="235" t="s">
        <v>266</v>
      </c>
      <c r="H171" s="236">
        <v>10</v>
      </c>
      <c r="I171" s="237"/>
      <c r="J171" s="238">
        <f>ROUND(I171*H171,2)</f>
        <v>0</v>
      </c>
      <c r="K171" s="234" t="s">
        <v>207</v>
      </c>
      <c r="L171" s="43"/>
      <c r="M171" s="239" t="s">
        <v>19</v>
      </c>
      <c r="N171" s="240" t="s">
        <v>42</v>
      </c>
      <c r="O171" s="83"/>
      <c r="P171" s="228">
        <f>O171*H171</f>
        <v>0</v>
      </c>
      <c r="Q171" s="228">
        <v>0</v>
      </c>
      <c r="R171" s="228">
        <f>Q171*H171</f>
        <v>0</v>
      </c>
      <c r="S171" s="228">
        <v>0</v>
      </c>
      <c r="T171" s="229">
        <f>S171*H171</f>
        <v>0</v>
      </c>
      <c r="U171" s="37"/>
      <c r="V171" s="37"/>
      <c r="W171" s="37"/>
      <c r="X171" s="37"/>
      <c r="Y171" s="37"/>
      <c r="Z171" s="37"/>
      <c r="AA171" s="37"/>
      <c r="AB171" s="37"/>
      <c r="AC171" s="37"/>
      <c r="AD171" s="37"/>
      <c r="AE171" s="37"/>
      <c r="AR171" s="230" t="s">
        <v>280</v>
      </c>
      <c r="AT171" s="230" t="s">
        <v>259</v>
      </c>
      <c r="AU171" s="230" t="s">
        <v>78</v>
      </c>
      <c r="AY171" s="16" t="s">
        <v>202</v>
      </c>
      <c r="BE171" s="231">
        <f>IF(N171="základní",J171,0)</f>
        <v>0</v>
      </c>
      <c r="BF171" s="231">
        <f>IF(N171="snížená",J171,0)</f>
        <v>0</v>
      </c>
      <c r="BG171" s="231">
        <f>IF(N171="zákl. přenesená",J171,0)</f>
        <v>0</v>
      </c>
      <c r="BH171" s="231">
        <f>IF(N171="sníž. přenesená",J171,0)</f>
        <v>0</v>
      </c>
      <c r="BI171" s="231">
        <f>IF(N171="nulová",J171,0)</f>
        <v>0</v>
      </c>
      <c r="BJ171" s="16" t="s">
        <v>78</v>
      </c>
      <c r="BK171" s="231">
        <f>ROUND(I171*H171,2)</f>
        <v>0</v>
      </c>
      <c r="BL171" s="16" t="s">
        <v>280</v>
      </c>
      <c r="BM171" s="230" t="s">
        <v>2922</v>
      </c>
    </row>
    <row r="172" s="2" customFormat="1" ht="21.75" customHeight="1">
      <c r="A172" s="37"/>
      <c r="B172" s="38"/>
      <c r="C172" s="218" t="s">
        <v>268</v>
      </c>
      <c r="D172" s="218" t="s">
        <v>203</v>
      </c>
      <c r="E172" s="219" t="s">
        <v>2923</v>
      </c>
      <c r="F172" s="220" t="s">
        <v>2924</v>
      </c>
      <c r="G172" s="221" t="s">
        <v>266</v>
      </c>
      <c r="H172" s="222">
        <v>10</v>
      </c>
      <c r="I172" s="223"/>
      <c r="J172" s="224">
        <f>ROUND(I172*H172,2)</f>
        <v>0</v>
      </c>
      <c r="K172" s="220" t="s">
        <v>207</v>
      </c>
      <c r="L172" s="225"/>
      <c r="M172" s="226" t="s">
        <v>19</v>
      </c>
      <c r="N172" s="227" t="s">
        <v>42</v>
      </c>
      <c r="O172" s="83"/>
      <c r="P172" s="228">
        <f>O172*H172</f>
        <v>0</v>
      </c>
      <c r="Q172" s="228">
        <v>0</v>
      </c>
      <c r="R172" s="228">
        <f>Q172*H172</f>
        <v>0</v>
      </c>
      <c r="S172" s="228">
        <v>0</v>
      </c>
      <c r="T172" s="229">
        <f>S172*H172</f>
        <v>0</v>
      </c>
      <c r="U172" s="37"/>
      <c r="V172" s="37"/>
      <c r="W172" s="37"/>
      <c r="X172" s="37"/>
      <c r="Y172" s="37"/>
      <c r="Z172" s="37"/>
      <c r="AA172" s="37"/>
      <c r="AB172" s="37"/>
      <c r="AC172" s="37"/>
      <c r="AD172" s="37"/>
      <c r="AE172" s="37"/>
      <c r="AR172" s="230" t="s">
        <v>275</v>
      </c>
      <c r="AT172" s="230" t="s">
        <v>203</v>
      </c>
      <c r="AU172" s="230" t="s">
        <v>78</v>
      </c>
      <c r="AY172" s="16" t="s">
        <v>202</v>
      </c>
      <c r="BE172" s="231">
        <f>IF(N172="základní",J172,0)</f>
        <v>0</v>
      </c>
      <c r="BF172" s="231">
        <f>IF(N172="snížená",J172,0)</f>
        <v>0</v>
      </c>
      <c r="BG172" s="231">
        <f>IF(N172="zákl. přenesená",J172,0)</f>
        <v>0</v>
      </c>
      <c r="BH172" s="231">
        <f>IF(N172="sníž. přenesená",J172,0)</f>
        <v>0</v>
      </c>
      <c r="BI172" s="231">
        <f>IF(N172="nulová",J172,0)</f>
        <v>0</v>
      </c>
      <c r="BJ172" s="16" t="s">
        <v>78</v>
      </c>
      <c r="BK172" s="231">
        <f>ROUND(I172*H172,2)</f>
        <v>0</v>
      </c>
      <c r="BL172" s="16" t="s">
        <v>275</v>
      </c>
      <c r="BM172" s="230" t="s">
        <v>2925</v>
      </c>
    </row>
    <row r="173" s="2" customFormat="1" ht="44.25" customHeight="1">
      <c r="A173" s="37"/>
      <c r="B173" s="38"/>
      <c r="C173" s="232" t="s">
        <v>272</v>
      </c>
      <c r="D173" s="232" t="s">
        <v>259</v>
      </c>
      <c r="E173" s="233" t="s">
        <v>2926</v>
      </c>
      <c r="F173" s="234" t="s">
        <v>2927</v>
      </c>
      <c r="G173" s="235" t="s">
        <v>266</v>
      </c>
      <c r="H173" s="236">
        <v>1</v>
      </c>
      <c r="I173" s="237"/>
      <c r="J173" s="238">
        <f>ROUND(I173*H173,2)</f>
        <v>0</v>
      </c>
      <c r="K173" s="234" t="s">
        <v>207</v>
      </c>
      <c r="L173" s="43"/>
      <c r="M173" s="239" t="s">
        <v>19</v>
      </c>
      <c r="N173" s="240" t="s">
        <v>42</v>
      </c>
      <c r="O173" s="83"/>
      <c r="P173" s="228">
        <f>O173*H173</f>
        <v>0</v>
      </c>
      <c r="Q173" s="228">
        <v>0</v>
      </c>
      <c r="R173" s="228">
        <f>Q173*H173</f>
        <v>0</v>
      </c>
      <c r="S173" s="228">
        <v>0</v>
      </c>
      <c r="T173" s="229">
        <f>S173*H173</f>
        <v>0</v>
      </c>
      <c r="U173" s="37"/>
      <c r="V173" s="37"/>
      <c r="W173" s="37"/>
      <c r="X173" s="37"/>
      <c r="Y173" s="37"/>
      <c r="Z173" s="37"/>
      <c r="AA173" s="37"/>
      <c r="AB173" s="37"/>
      <c r="AC173" s="37"/>
      <c r="AD173" s="37"/>
      <c r="AE173" s="37"/>
      <c r="AR173" s="230" t="s">
        <v>280</v>
      </c>
      <c r="AT173" s="230" t="s">
        <v>259</v>
      </c>
      <c r="AU173" s="230" t="s">
        <v>78</v>
      </c>
      <c r="AY173" s="16" t="s">
        <v>202</v>
      </c>
      <c r="BE173" s="231">
        <f>IF(N173="základní",J173,0)</f>
        <v>0</v>
      </c>
      <c r="BF173" s="231">
        <f>IF(N173="snížená",J173,0)</f>
        <v>0</v>
      </c>
      <c r="BG173" s="231">
        <f>IF(N173="zákl. přenesená",J173,0)</f>
        <v>0</v>
      </c>
      <c r="BH173" s="231">
        <f>IF(N173="sníž. přenesená",J173,0)</f>
        <v>0</v>
      </c>
      <c r="BI173" s="231">
        <f>IF(N173="nulová",J173,0)</f>
        <v>0</v>
      </c>
      <c r="BJ173" s="16" t="s">
        <v>78</v>
      </c>
      <c r="BK173" s="231">
        <f>ROUND(I173*H173,2)</f>
        <v>0</v>
      </c>
      <c r="BL173" s="16" t="s">
        <v>280</v>
      </c>
      <c r="BM173" s="230" t="s">
        <v>2928</v>
      </c>
    </row>
    <row r="174" s="2" customFormat="1" ht="21.75" customHeight="1">
      <c r="A174" s="37"/>
      <c r="B174" s="38"/>
      <c r="C174" s="232" t="s">
        <v>277</v>
      </c>
      <c r="D174" s="232" t="s">
        <v>259</v>
      </c>
      <c r="E174" s="233" t="s">
        <v>2929</v>
      </c>
      <c r="F174" s="234" t="s">
        <v>2930</v>
      </c>
      <c r="G174" s="235" t="s">
        <v>266</v>
      </c>
      <c r="H174" s="236">
        <v>2</v>
      </c>
      <c r="I174" s="237"/>
      <c r="J174" s="238">
        <f>ROUND(I174*H174,2)</f>
        <v>0</v>
      </c>
      <c r="K174" s="234" t="s">
        <v>207</v>
      </c>
      <c r="L174" s="43"/>
      <c r="M174" s="239" t="s">
        <v>19</v>
      </c>
      <c r="N174" s="240" t="s">
        <v>42</v>
      </c>
      <c r="O174" s="83"/>
      <c r="P174" s="228">
        <f>O174*H174</f>
        <v>0</v>
      </c>
      <c r="Q174" s="228">
        <v>0</v>
      </c>
      <c r="R174" s="228">
        <f>Q174*H174</f>
        <v>0</v>
      </c>
      <c r="S174" s="228">
        <v>0</v>
      </c>
      <c r="T174" s="229">
        <f>S174*H174</f>
        <v>0</v>
      </c>
      <c r="U174" s="37"/>
      <c r="V174" s="37"/>
      <c r="W174" s="37"/>
      <c r="X174" s="37"/>
      <c r="Y174" s="37"/>
      <c r="Z174" s="37"/>
      <c r="AA174" s="37"/>
      <c r="AB174" s="37"/>
      <c r="AC174" s="37"/>
      <c r="AD174" s="37"/>
      <c r="AE174" s="37"/>
      <c r="AR174" s="230" t="s">
        <v>280</v>
      </c>
      <c r="AT174" s="230" t="s">
        <v>259</v>
      </c>
      <c r="AU174" s="230" t="s">
        <v>78</v>
      </c>
      <c r="AY174" s="16" t="s">
        <v>202</v>
      </c>
      <c r="BE174" s="231">
        <f>IF(N174="základní",J174,0)</f>
        <v>0</v>
      </c>
      <c r="BF174" s="231">
        <f>IF(N174="snížená",J174,0)</f>
        <v>0</v>
      </c>
      <c r="BG174" s="231">
        <f>IF(N174="zákl. přenesená",J174,0)</f>
        <v>0</v>
      </c>
      <c r="BH174" s="231">
        <f>IF(N174="sníž. přenesená",J174,0)</f>
        <v>0</v>
      </c>
      <c r="BI174" s="231">
        <f>IF(N174="nulová",J174,0)</f>
        <v>0</v>
      </c>
      <c r="BJ174" s="16" t="s">
        <v>78</v>
      </c>
      <c r="BK174" s="231">
        <f>ROUND(I174*H174,2)</f>
        <v>0</v>
      </c>
      <c r="BL174" s="16" t="s">
        <v>280</v>
      </c>
      <c r="BM174" s="230" t="s">
        <v>2931</v>
      </c>
    </row>
    <row r="175" s="2" customFormat="1" ht="55.5" customHeight="1">
      <c r="A175" s="37"/>
      <c r="B175" s="38"/>
      <c r="C175" s="232" t="s">
        <v>282</v>
      </c>
      <c r="D175" s="232" t="s">
        <v>259</v>
      </c>
      <c r="E175" s="233" t="s">
        <v>2932</v>
      </c>
      <c r="F175" s="234" t="s">
        <v>2933</v>
      </c>
      <c r="G175" s="235" t="s">
        <v>266</v>
      </c>
      <c r="H175" s="236">
        <v>1</v>
      </c>
      <c r="I175" s="237"/>
      <c r="J175" s="238">
        <f>ROUND(I175*H175,2)</f>
        <v>0</v>
      </c>
      <c r="K175" s="234" t="s">
        <v>207</v>
      </c>
      <c r="L175" s="43"/>
      <c r="M175" s="239" t="s">
        <v>19</v>
      </c>
      <c r="N175" s="240" t="s">
        <v>42</v>
      </c>
      <c r="O175" s="83"/>
      <c r="P175" s="228">
        <f>O175*H175</f>
        <v>0</v>
      </c>
      <c r="Q175" s="228">
        <v>0</v>
      </c>
      <c r="R175" s="228">
        <f>Q175*H175</f>
        <v>0</v>
      </c>
      <c r="S175" s="228">
        <v>0</v>
      </c>
      <c r="T175" s="229">
        <f>S175*H175</f>
        <v>0</v>
      </c>
      <c r="U175" s="37"/>
      <c r="V175" s="37"/>
      <c r="W175" s="37"/>
      <c r="X175" s="37"/>
      <c r="Y175" s="37"/>
      <c r="Z175" s="37"/>
      <c r="AA175" s="37"/>
      <c r="AB175" s="37"/>
      <c r="AC175" s="37"/>
      <c r="AD175" s="37"/>
      <c r="AE175" s="37"/>
      <c r="AR175" s="230" t="s">
        <v>280</v>
      </c>
      <c r="AT175" s="230" t="s">
        <v>259</v>
      </c>
      <c r="AU175" s="230" t="s">
        <v>78</v>
      </c>
      <c r="AY175" s="16" t="s">
        <v>202</v>
      </c>
      <c r="BE175" s="231">
        <f>IF(N175="základní",J175,0)</f>
        <v>0</v>
      </c>
      <c r="BF175" s="231">
        <f>IF(N175="snížená",J175,0)</f>
        <v>0</v>
      </c>
      <c r="BG175" s="231">
        <f>IF(N175="zákl. přenesená",J175,0)</f>
        <v>0</v>
      </c>
      <c r="BH175" s="231">
        <f>IF(N175="sníž. přenesená",J175,0)</f>
        <v>0</v>
      </c>
      <c r="BI175" s="231">
        <f>IF(N175="nulová",J175,0)</f>
        <v>0</v>
      </c>
      <c r="BJ175" s="16" t="s">
        <v>78</v>
      </c>
      <c r="BK175" s="231">
        <f>ROUND(I175*H175,2)</f>
        <v>0</v>
      </c>
      <c r="BL175" s="16" t="s">
        <v>280</v>
      </c>
      <c r="BM175" s="230" t="s">
        <v>2934</v>
      </c>
    </row>
    <row r="176" s="2" customFormat="1" ht="21.75" customHeight="1">
      <c r="A176" s="37"/>
      <c r="B176" s="38"/>
      <c r="C176" s="232" t="s">
        <v>7</v>
      </c>
      <c r="D176" s="232" t="s">
        <v>259</v>
      </c>
      <c r="E176" s="233" t="s">
        <v>2935</v>
      </c>
      <c r="F176" s="234" t="s">
        <v>2936</v>
      </c>
      <c r="G176" s="235" t="s">
        <v>266</v>
      </c>
      <c r="H176" s="236">
        <v>2</v>
      </c>
      <c r="I176" s="237"/>
      <c r="J176" s="238">
        <f>ROUND(I176*H176,2)</f>
        <v>0</v>
      </c>
      <c r="K176" s="234" t="s">
        <v>207</v>
      </c>
      <c r="L176" s="43"/>
      <c r="M176" s="239" t="s">
        <v>19</v>
      </c>
      <c r="N176" s="240" t="s">
        <v>42</v>
      </c>
      <c r="O176" s="83"/>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280</v>
      </c>
      <c r="AT176" s="230" t="s">
        <v>259</v>
      </c>
      <c r="AU176" s="230" t="s">
        <v>78</v>
      </c>
      <c r="AY176" s="16" t="s">
        <v>202</v>
      </c>
      <c r="BE176" s="231">
        <f>IF(N176="základní",J176,0)</f>
        <v>0</v>
      </c>
      <c r="BF176" s="231">
        <f>IF(N176="snížená",J176,0)</f>
        <v>0</v>
      </c>
      <c r="BG176" s="231">
        <f>IF(N176="zákl. přenesená",J176,0)</f>
        <v>0</v>
      </c>
      <c r="BH176" s="231">
        <f>IF(N176="sníž. přenesená",J176,0)</f>
        <v>0</v>
      </c>
      <c r="BI176" s="231">
        <f>IF(N176="nulová",J176,0)</f>
        <v>0</v>
      </c>
      <c r="BJ176" s="16" t="s">
        <v>78</v>
      </c>
      <c r="BK176" s="231">
        <f>ROUND(I176*H176,2)</f>
        <v>0</v>
      </c>
      <c r="BL176" s="16" t="s">
        <v>280</v>
      </c>
      <c r="BM176" s="230" t="s">
        <v>2937</v>
      </c>
    </row>
    <row r="177" s="2" customFormat="1" ht="21.75" customHeight="1">
      <c r="A177" s="37"/>
      <c r="B177" s="38"/>
      <c r="C177" s="232" t="s">
        <v>289</v>
      </c>
      <c r="D177" s="232" t="s">
        <v>259</v>
      </c>
      <c r="E177" s="233" t="s">
        <v>2938</v>
      </c>
      <c r="F177" s="234" t="s">
        <v>2939</v>
      </c>
      <c r="G177" s="235" t="s">
        <v>266</v>
      </c>
      <c r="H177" s="236">
        <v>1</v>
      </c>
      <c r="I177" s="237"/>
      <c r="J177" s="238">
        <f>ROUND(I177*H177,2)</f>
        <v>0</v>
      </c>
      <c r="K177" s="234" t="s">
        <v>207</v>
      </c>
      <c r="L177" s="43"/>
      <c r="M177" s="239" t="s">
        <v>19</v>
      </c>
      <c r="N177" s="240" t="s">
        <v>42</v>
      </c>
      <c r="O177" s="83"/>
      <c r="P177" s="228">
        <f>O177*H177</f>
        <v>0</v>
      </c>
      <c r="Q177" s="228">
        <v>0</v>
      </c>
      <c r="R177" s="228">
        <f>Q177*H177</f>
        <v>0</v>
      </c>
      <c r="S177" s="228">
        <v>0</v>
      </c>
      <c r="T177" s="229">
        <f>S177*H177</f>
        <v>0</v>
      </c>
      <c r="U177" s="37"/>
      <c r="V177" s="37"/>
      <c r="W177" s="37"/>
      <c r="X177" s="37"/>
      <c r="Y177" s="37"/>
      <c r="Z177" s="37"/>
      <c r="AA177" s="37"/>
      <c r="AB177" s="37"/>
      <c r="AC177" s="37"/>
      <c r="AD177" s="37"/>
      <c r="AE177" s="37"/>
      <c r="AR177" s="230" t="s">
        <v>280</v>
      </c>
      <c r="AT177" s="230" t="s">
        <v>259</v>
      </c>
      <c r="AU177" s="230" t="s">
        <v>78</v>
      </c>
      <c r="AY177" s="16" t="s">
        <v>202</v>
      </c>
      <c r="BE177" s="231">
        <f>IF(N177="základní",J177,0)</f>
        <v>0</v>
      </c>
      <c r="BF177" s="231">
        <f>IF(N177="snížená",J177,0)</f>
        <v>0</v>
      </c>
      <c r="BG177" s="231">
        <f>IF(N177="zákl. přenesená",J177,0)</f>
        <v>0</v>
      </c>
      <c r="BH177" s="231">
        <f>IF(N177="sníž. přenesená",J177,0)</f>
        <v>0</v>
      </c>
      <c r="BI177" s="231">
        <f>IF(N177="nulová",J177,0)</f>
        <v>0</v>
      </c>
      <c r="BJ177" s="16" t="s">
        <v>78</v>
      </c>
      <c r="BK177" s="231">
        <f>ROUND(I177*H177,2)</f>
        <v>0</v>
      </c>
      <c r="BL177" s="16" t="s">
        <v>280</v>
      </c>
      <c r="BM177" s="230" t="s">
        <v>2940</v>
      </c>
    </row>
    <row r="178" s="2" customFormat="1" ht="21.75" customHeight="1">
      <c r="A178" s="37"/>
      <c r="B178" s="38"/>
      <c r="C178" s="232" t="s">
        <v>293</v>
      </c>
      <c r="D178" s="232" t="s">
        <v>259</v>
      </c>
      <c r="E178" s="233" t="s">
        <v>2941</v>
      </c>
      <c r="F178" s="234" t="s">
        <v>2942</v>
      </c>
      <c r="G178" s="235" t="s">
        <v>266</v>
      </c>
      <c r="H178" s="236">
        <v>4</v>
      </c>
      <c r="I178" s="237"/>
      <c r="J178" s="238">
        <f>ROUND(I178*H178,2)</f>
        <v>0</v>
      </c>
      <c r="K178" s="234" t="s">
        <v>207</v>
      </c>
      <c r="L178" s="43"/>
      <c r="M178" s="258" t="s">
        <v>19</v>
      </c>
      <c r="N178" s="259" t="s">
        <v>42</v>
      </c>
      <c r="O178" s="243"/>
      <c r="P178" s="244">
        <f>O178*H178</f>
        <v>0</v>
      </c>
      <c r="Q178" s="244">
        <v>0</v>
      </c>
      <c r="R178" s="244">
        <f>Q178*H178</f>
        <v>0</v>
      </c>
      <c r="S178" s="244">
        <v>0</v>
      </c>
      <c r="T178" s="245">
        <f>S178*H178</f>
        <v>0</v>
      </c>
      <c r="U178" s="37"/>
      <c r="V178" s="37"/>
      <c r="W178" s="37"/>
      <c r="X178" s="37"/>
      <c r="Y178" s="37"/>
      <c r="Z178" s="37"/>
      <c r="AA178" s="37"/>
      <c r="AB178" s="37"/>
      <c r="AC178" s="37"/>
      <c r="AD178" s="37"/>
      <c r="AE178" s="37"/>
      <c r="AR178" s="230" t="s">
        <v>280</v>
      </c>
      <c r="AT178" s="230" t="s">
        <v>259</v>
      </c>
      <c r="AU178" s="230" t="s">
        <v>78</v>
      </c>
      <c r="AY178" s="16" t="s">
        <v>202</v>
      </c>
      <c r="BE178" s="231">
        <f>IF(N178="základní",J178,0)</f>
        <v>0</v>
      </c>
      <c r="BF178" s="231">
        <f>IF(N178="snížená",J178,0)</f>
        <v>0</v>
      </c>
      <c r="BG178" s="231">
        <f>IF(N178="zákl. přenesená",J178,0)</f>
        <v>0</v>
      </c>
      <c r="BH178" s="231">
        <f>IF(N178="sníž. přenesená",J178,0)</f>
        <v>0</v>
      </c>
      <c r="BI178" s="231">
        <f>IF(N178="nulová",J178,0)</f>
        <v>0</v>
      </c>
      <c r="BJ178" s="16" t="s">
        <v>78</v>
      </c>
      <c r="BK178" s="231">
        <f>ROUND(I178*H178,2)</f>
        <v>0</v>
      </c>
      <c r="BL178" s="16" t="s">
        <v>280</v>
      </c>
      <c r="BM178" s="230" t="s">
        <v>2943</v>
      </c>
    </row>
    <row r="179" s="2" customFormat="1" ht="6.96" customHeight="1">
      <c r="A179" s="37"/>
      <c r="B179" s="58"/>
      <c r="C179" s="59"/>
      <c r="D179" s="59"/>
      <c r="E179" s="59"/>
      <c r="F179" s="59"/>
      <c r="G179" s="59"/>
      <c r="H179" s="59"/>
      <c r="I179" s="175"/>
      <c r="J179" s="59"/>
      <c r="K179" s="59"/>
      <c r="L179" s="43"/>
      <c r="M179" s="37"/>
      <c r="O179" s="37"/>
      <c r="P179" s="37"/>
      <c r="Q179" s="37"/>
      <c r="R179" s="37"/>
      <c r="S179" s="37"/>
      <c r="T179" s="37"/>
      <c r="U179" s="37"/>
      <c r="V179" s="37"/>
      <c r="W179" s="37"/>
      <c r="X179" s="37"/>
      <c r="Y179" s="37"/>
      <c r="Z179" s="37"/>
      <c r="AA179" s="37"/>
      <c r="AB179" s="37"/>
      <c r="AC179" s="37"/>
      <c r="AD179" s="37"/>
      <c r="AE179" s="37"/>
    </row>
  </sheetData>
  <sheetProtection sheet="1" autoFilter="0" formatColumns="0" formatRows="0" objects="1" scenarios="1" spinCount="100000" saltValue="9VOIA+yzPGzeBUWxT0Maee1gynbnRAaOP4CAX8Qk5fzx2+chdwxI4yAHQsJv0rRfK73m3A5SDWZptH0QpfZtRA==" hashValue="0mYTwcJW9n//Kd5o1+P47DD/op1ifMimjnMf/ouxuWS37Pea+eEOTDtZP+Bjs1iDLrXy8j9rQwrQUrKU94WvbQ==" algorithmName="SHA-512" password="CC35"/>
  <autoFilter ref="C85:K17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176</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2720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2944</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2722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ROUND(J87,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ROUND((SUM(BE87:BE120)),  2)</f>
        <v>0</v>
      </c>
      <c r="G35" s="37"/>
      <c r="H35" s="37"/>
      <c r="I35" s="164">
        <v>0.20999999999999999</v>
      </c>
      <c r="J35" s="163">
        <f>ROUND(((SUM(BE87:BE120))*I35),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ROUND((SUM(BF87:BF120)),  2)</f>
        <v>0</v>
      </c>
      <c r="G36" s="37"/>
      <c r="H36" s="37"/>
      <c r="I36" s="164">
        <v>0.14999999999999999</v>
      </c>
      <c r="J36" s="163">
        <f>ROUND(((SUM(BF87:BF120))*I36),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ROUND((SUM(BG87:BG120)),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ROUND((SUM(BH87:BH120)),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ROUND((SUM(BI87:BI120)),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2720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02 - Zemní práce</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žst Božejovice</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J87</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2945</v>
      </c>
      <c r="E64" s="188"/>
      <c r="F64" s="188"/>
      <c r="G64" s="188"/>
      <c r="H64" s="188"/>
      <c r="I64" s="189"/>
      <c r="J64" s="190">
        <f>J88</f>
        <v>0</v>
      </c>
      <c r="K64" s="186"/>
      <c r="L64" s="191"/>
      <c r="S64" s="9"/>
      <c r="T64" s="9"/>
      <c r="U64" s="9"/>
      <c r="V64" s="9"/>
      <c r="W64" s="9"/>
      <c r="X64" s="9"/>
      <c r="Y64" s="9"/>
      <c r="Z64" s="9"/>
      <c r="AA64" s="9"/>
      <c r="AB64" s="9"/>
      <c r="AC64" s="9"/>
      <c r="AD64" s="9"/>
      <c r="AE64" s="9"/>
    </row>
    <row r="65" s="12" customFormat="1" ht="19.92" customHeight="1">
      <c r="A65" s="12"/>
      <c r="B65" s="246"/>
      <c r="C65" s="124"/>
      <c r="D65" s="247" t="s">
        <v>2946</v>
      </c>
      <c r="E65" s="248"/>
      <c r="F65" s="248"/>
      <c r="G65" s="248"/>
      <c r="H65" s="248"/>
      <c r="I65" s="249"/>
      <c r="J65" s="250">
        <f>J89</f>
        <v>0</v>
      </c>
      <c r="K65" s="124"/>
      <c r="L65" s="251"/>
      <c r="S65" s="12"/>
      <c r="T65" s="12"/>
      <c r="U65" s="12"/>
      <c r="V65" s="12"/>
      <c r="W65" s="12"/>
      <c r="X65" s="12"/>
      <c r="Y65" s="12"/>
      <c r="Z65" s="12"/>
      <c r="AA65" s="12"/>
      <c r="AB65" s="12"/>
      <c r="AC65" s="12"/>
      <c r="AD65" s="12"/>
      <c r="AE65" s="12"/>
    </row>
    <row r="66" s="2" customFormat="1" ht="21.84"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6.96" customHeight="1">
      <c r="A67" s="37"/>
      <c r="B67" s="58"/>
      <c r="C67" s="59"/>
      <c r="D67" s="59"/>
      <c r="E67" s="59"/>
      <c r="F67" s="59"/>
      <c r="G67" s="59"/>
      <c r="H67" s="59"/>
      <c r="I67" s="175"/>
      <c r="J67" s="59"/>
      <c r="K67" s="59"/>
      <c r="L67" s="147"/>
      <c r="S67" s="37"/>
      <c r="T67" s="37"/>
      <c r="U67" s="37"/>
      <c r="V67" s="37"/>
      <c r="W67" s="37"/>
      <c r="X67" s="37"/>
      <c r="Y67" s="37"/>
      <c r="Z67" s="37"/>
      <c r="AA67" s="37"/>
      <c r="AB67" s="37"/>
      <c r="AC67" s="37"/>
      <c r="AD67" s="37"/>
      <c r="AE67" s="37"/>
    </row>
    <row r="71" s="2" customFormat="1" ht="6.96" customHeight="1">
      <c r="A71" s="37"/>
      <c r="B71" s="60"/>
      <c r="C71" s="61"/>
      <c r="D71" s="61"/>
      <c r="E71" s="61"/>
      <c r="F71" s="61"/>
      <c r="G71" s="61"/>
      <c r="H71" s="61"/>
      <c r="I71" s="178"/>
      <c r="J71" s="61"/>
      <c r="K71" s="61"/>
      <c r="L71" s="147"/>
      <c r="S71" s="37"/>
      <c r="T71" s="37"/>
      <c r="U71" s="37"/>
      <c r="V71" s="37"/>
      <c r="W71" s="37"/>
      <c r="X71" s="37"/>
      <c r="Y71" s="37"/>
      <c r="Z71" s="37"/>
      <c r="AA71" s="37"/>
      <c r="AB71" s="37"/>
      <c r="AC71" s="37"/>
      <c r="AD71" s="37"/>
      <c r="AE71" s="37"/>
    </row>
    <row r="72" s="2" customFormat="1" ht="24.96" customHeight="1">
      <c r="A72" s="37"/>
      <c r="B72" s="38"/>
      <c r="C72" s="22" t="s">
        <v>188</v>
      </c>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16.5" customHeight="1">
      <c r="A75" s="37"/>
      <c r="B75" s="38"/>
      <c r="C75" s="39"/>
      <c r="D75" s="39"/>
      <c r="E75" s="179" t="str">
        <f>E7</f>
        <v>ŽST Božejovice, oprava SZZ a osvětlení včetně zrušení postradatelného zařízení infrastruktury</v>
      </c>
      <c r="F75" s="31"/>
      <c r="G75" s="31"/>
      <c r="H75" s="31"/>
      <c r="I75" s="146"/>
      <c r="J75" s="39"/>
      <c r="K75" s="39"/>
      <c r="L75" s="147"/>
      <c r="S75" s="37"/>
      <c r="T75" s="37"/>
      <c r="U75" s="37"/>
      <c r="V75" s="37"/>
      <c r="W75" s="37"/>
      <c r="X75" s="37"/>
      <c r="Y75" s="37"/>
      <c r="Z75" s="37"/>
      <c r="AA75" s="37"/>
      <c r="AB75" s="37"/>
      <c r="AC75" s="37"/>
      <c r="AD75" s="37"/>
      <c r="AE75" s="37"/>
    </row>
    <row r="76" s="1" customFormat="1" ht="12" customHeight="1">
      <c r="B76" s="20"/>
      <c r="C76" s="31" t="s">
        <v>179</v>
      </c>
      <c r="D76" s="21"/>
      <c r="E76" s="21"/>
      <c r="F76" s="21"/>
      <c r="G76" s="21"/>
      <c r="H76" s="21"/>
      <c r="I76" s="138"/>
      <c r="J76" s="21"/>
      <c r="K76" s="21"/>
      <c r="L76" s="19"/>
    </row>
    <row r="77" s="2" customFormat="1" ht="16.5" customHeight="1">
      <c r="A77" s="37"/>
      <c r="B77" s="38"/>
      <c r="C77" s="39"/>
      <c r="D77" s="39"/>
      <c r="E77" s="179" t="s">
        <v>2720</v>
      </c>
      <c r="F77" s="39"/>
      <c r="G77" s="39"/>
      <c r="H77" s="39"/>
      <c r="I77" s="146"/>
      <c r="J77" s="39"/>
      <c r="K77" s="39"/>
      <c r="L77" s="147"/>
      <c r="S77" s="37"/>
      <c r="T77" s="37"/>
      <c r="U77" s="37"/>
      <c r="V77" s="37"/>
      <c r="W77" s="37"/>
      <c r="X77" s="37"/>
      <c r="Y77" s="37"/>
      <c r="Z77" s="37"/>
      <c r="AA77" s="37"/>
      <c r="AB77" s="37"/>
      <c r="AC77" s="37"/>
      <c r="AD77" s="37"/>
      <c r="AE77" s="37"/>
    </row>
    <row r="78" s="2" customFormat="1" ht="12" customHeight="1">
      <c r="A78" s="37"/>
      <c r="B78" s="38"/>
      <c r="C78" s="31" t="s">
        <v>181</v>
      </c>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6.5" customHeight="1">
      <c r="A79" s="37"/>
      <c r="B79" s="38"/>
      <c r="C79" s="39"/>
      <c r="D79" s="39"/>
      <c r="E79" s="68" t="str">
        <f>E11</f>
        <v>02 - Zemní práce</v>
      </c>
      <c r="F79" s="39"/>
      <c r="G79" s="39"/>
      <c r="H79" s="39"/>
      <c r="I79" s="146"/>
      <c r="J79" s="39"/>
      <c r="K79" s="39"/>
      <c r="L79" s="147"/>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46"/>
      <c r="J80" s="39"/>
      <c r="K80" s="39"/>
      <c r="L80" s="147"/>
      <c r="S80" s="37"/>
      <c r="T80" s="37"/>
      <c r="U80" s="37"/>
      <c r="V80" s="37"/>
      <c r="W80" s="37"/>
      <c r="X80" s="37"/>
      <c r="Y80" s="37"/>
      <c r="Z80" s="37"/>
      <c r="AA80" s="37"/>
      <c r="AB80" s="37"/>
      <c r="AC80" s="37"/>
      <c r="AD80" s="37"/>
      <c r="AE80" s="37"/>
    </row>
    <row r="81" s="2" customFormat="1" ht="12" customHeight="1">
      <c r="A81" s="37"/>
      <c r="B81" s="38"/>
      <c r="C81" s="31" t="s">
        <v>21</v>
      </c>
      <c r="D81" s="39"/>
      <c r="E81" s="39"/>
      <c r="F81" s="26" t="str">
        <f>F14</f>
        <v>žst Božejovice</v>
      </c>
      <c r="G81" s="39"/>
      <c r="H81" s="39"/>
      <c r="I81" s="149" t="s">
        <v>23</v>
      </c>
      <c r="J81" s="71" t="str">
        <f>IF(J14="","",J14)</f>
        <v>11. 3. 2020</v>
      </c>
      <c r="K81" s="39"/>
      <c r="L81" s="147"/>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5.15" customHeight="1">
      <c r="A83" s="37"/>
      <c r="B83" s="38"/>
      <c r="C83" s="31" t="s">
        <v>25</v>
      </c>
      <c r="D83" s="39"/>
      <c r="E83" s="39"/>
      <c r="F83" s="26" t="str">
        <f>E17</f>
        <v>Správa železnic, OŘ Plzeň</v>
      </c>
      <c r="G83" s="39"/>
      <c r="H83" s="39"/>
      <c r="I83" s="149" t="s">
        <v>31</v>
      </c>
      <c r="J83" s="35" t="str">
        <f>E23</f>
        <v xml:space="preserve"> </v>
      </c>
      <c r="K83" s="39"/>
      <c r="L83" s="147"/>
      <c r="S83" s="37"/>
      <c r="T83" s="37"/>
      <c r="U83" s="37"/>
      <c r="V83" s="37"/>
      <c r="W83" s="37"/>
      <c r="X83" s="37"/>
      <c r="Y83" s="37"/>
      <c r="Z83" s="37"/>
      <c r="AA83" s="37"/>
      <c r="AB83" s="37"/>
      <c r="AC83" s="37"/>
      <c r="AD83" s="37"/>
      <c r="AE83" s="37"/>
    </row>
    <row r="84" s="2" customFormat="1" ht="15.15" customHeight="1">
      <c r="A84" s="37"/>
      <c r="B84" s="38"/>
      <c r="C84" s="31" t="s">
        <v>29</v>
      </c>
      <c r="D84" s="39"/>
      <c r="E84" s="39"/>
      <c r="F84" s="26" t="str">
        <f>IF(E20="","",E20)</f>
        <v>Vyplň údaj</v>
      </c>
      <c r="G84" s="39"/>
      <c r="H84" s="39"/>
      <c r="I84" s="149" t="s">
        <v>34</v>
      </c>
      <c r="J84" s="35" t="str">
        <f>E26</f>
        <v xml:space="preserve"> </v>
      </c>
      <c r="K84" s="39"/>
      <c r="L84" s="147"/>
      <c r="S84" s="37"/>
      <c r="T84" s="37"/>
      <c r="U84" s="37"/>
      <c r="V84" s="37"/>
      <c r="W84" s="37"/>
      <c r="X84" s="37"/>
      <c r="Y84" s="37"/>
      <c r="Z84" s="37"/>
      <c r="AA84" s="37"/>
      <c r="AB84" s="37"/>
      <c r="AC84" s="37"/>
      <c r="AD84" s="37"/>
      <c r="AE84" s="37"/>
    </row>
    <row r="85" s="2" customFormat="1" ht="10.32"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10" customFormat="1" ht="29.28" customHeight="1">
      <c r="A86" s="192"/>
      <c r="B86" s="193"/>
      <c r="C86" s="194" t="s">
        <v>189</v>
      </c>
      <c r="D86" s="195" t="s">
        <v>56</v>
      </c>
      <c r="E86" s="195" t="s">
        <v>52</v>
      </c>
      <c r="F86" s="195" t="s">
        <v>53</v>
      </c>
      <c r="G86" s="195" t="s">
        <v>190</v>
      </c>
      <c r="H86" s="195" t="s">
        <v>191</v>
      </c>
      <c r="I86" s="196" t="s">
        <v>192</v>
      </c>
      <c r="J86" s="195" t="s">
        <v>185</v>
      </c>
      <c r="K86" s="197" t="s">
        <v>193</v>
      </c>
      <c r="L86" s="198"/>
      <c r="M86" s="91" t="s">
        <v>19</v>
      </c>
      <c r="N86" s="92" t="s">
        <v>41</v>
      </c>
      <c r="O86" s="92" t="s">
        <v>194</v>
      </c>
      <c r="P86" s="92" t="s">
        <v>195</v>
      </c>
      <c r="Q86" s="92" t="s">
        <v>196</v>
      </c>
      <c r="R86" s="92" t="s">
        <v>197</v>
      </c>
      <c r="S86" s="92" t="s">
        <v>198</v>
      </c>
      <c r="T86" s="93" t="s">
        <v>199</v>
      </c>
      <c r="U86" s="192"/>
      <c r="V86" s="192"/>
      <c r="W86" s="192"/>
      <c r="X86" s="192"/>
      <c r="Y86" s="192"/>
      <c r="Z86" s="192"/>
      <c r="AA86" s="192"/>
      <c r="AB86" s="192"/>
      <c r="AC86" s="192"/>
      <c r="AD86" s="192"/>
      <c r="AE86" s="192"/>
    </row>
    <row r="87" s="2" customFormat="1" ht="22.8" customHeight="1">
      <c r="A87" s="37"/>
      <c r="B87" s="38"/>
      <c r="C87" s="98" t="s">
        <v>200</v>
      </c>
      <c r="D87" s="39"/>
      <c r="E87" s="39"/>
      <c r="F87" s="39"/>
      <c r="G87" s="39"/>
      <c r="H87" s="39"/>
      <c r="I87" s="146"/>
      <c r="J87" s="199">
        <f>BK87</f>
        <v>0</v>
      </c>
      <c r="K87" s="39"/>
      <c r="L87" s="43"/>
      <c r="M87" s="94"/>
      <c r="N87" s="200"/>
      <c r="O87" s="95"/>
      <c r="P87" s="201">
        <f>P88</f>
        <v>0</v>
      </c>
      <c r="Q87" s="95"/>
      <c r="R87" s="201">
        <f>R88</f>
        <v>86.89685999999999</v>
      </c>
      <c r="S87" s="95"/>
      <c r="T87" s="202">
        <f>T88</f>
        <v>0</v>
      </c>
      <c r="U87" s="37"/>
      <c r="V87" s="37"/>
      <c r="W87" s="37"/>
      <c r="X87" s="37"/>
      <c r="Y87" s="37"/>
      <c r="Z87" s="37"/>
      <c r="AA87" s="37"/>
      <c r="AB87" s="37"/>
      <c r="AC87" s="37"/>
      <c r="AD87" s="37"/>
      <c r="AE87" s="37"/>
      <c r="AT87" s="16" t="s">
        <v>70</v>
      </c>
      <c r="AU87" s="16" t="s">
        <v>186</v>
      </c>
      <c r="BK87" s="203">
        <f>BK88</f>
        <v>0</v>
      </c>
    </row>
    <row r="88" s="11" customFormat="1" ht="25.92" customHeight="1">
      <c r="A88" s="11"/>
      <c r="B88" s="204"/>
      <c r="C88" s="205"/>
      <c r="D88" s="206" t="s">
        <v>70</v>
      </c>
      <c r="E88" s="207" t="s">
        <v>203</v>
      </c>
      <c r="F88" s="207" t="s">
        <v>2947</v>
      </c>
      <c r="G88" s="205"/>
      <c r="H88" s="205"/>
      <c r="I88" s="208"/>
      <c r="J88" s="209">
        <f>BK88</f>
        <v>0</v>
      </c>
      <c r="K88" s="205"/>
      <c r="L88" s="210"/>
      <c r="M88" s="211"/>
      <c r="N88" s="212"/>
      <c r="O88" s="212"/>
      <c r="P88" s="213">
        <f>P89</f>
        <v>0</v>
      </c>
      <c r="Q88" s="212"/>
      <c r="R88" s="213">
        <f>R89</f>
        <v>86.89685999999999</v>
      </c>
      <c r="S88" s="212"/>
      <c r="T88" s="214">
        <f>T89</f>
        <v>0</v>
      </c>
      <c r="U88" s="11"/>
      <c r="V88" s="11"/>
      <c r="W88" s="11"/>
      <c r="X88" s="11"/>
      <c r="Y88" s="11"/>
      <c r="Z88" s="11"/>
      <c r="AA88" s="11"/>
      <c r="AB88" s="11"/>
      <c r="AC88" s="11"/>
      <c r="AD88" s="11"/>
      <c r="AE88" s="11"/>
      <c r="AR88" s="215" t="s">
        <v>93</v>
      </c>
      <c r="AT88" s="216" t="s">
        <v>70</v>
      </c>
      <c r="AU88" s="216" t="s">
        <v>71</v>
      </c>
      <c r="AY88" s="215" t="s">
        <v>202</v>
      </c>
      <c r="BK88" s="217">
        <f>BK89</f>
        <v>0</v>
      </c>
    </row>
    <row r="89" s="11" customFormat="1" ht="22.8" customHeight="1">
      <c r="A89" s="11"/>
      <c r="B89" s="204"/>
      <c r="C89" s="205"/>
      <c r="D89" s="206" t="s">
        <v>70</v>
      </c>
      <c r="E89" s="252" t="s">
        <v>2948</v>
      </c>
      <c r="F89" s="252" t="s">
        <v>2949</v>
      </c>
      <c r="G89" s="205"/>
      <c r="H89" s="205"/>
      <c r="I89" s="208"/>
      <c r="J89" s="253">
        <f>BK89</f>
        <v>0</v>
      </c>
      <c r="K89" s="205"/>
      <c r="L89" s="210"/>
      <c r="M89" s="211"/>
      <c r="N89" s="212"/>
      <c r="O89" s="212"/>
      <c r="P89" s="213">
        <f>SUM(P90:P120)</f>
        <v>0</v>
      </c>
      <c r="Q89" s="212"/>
      <c r="R89" s="213">
        <f>SUM(R90:R120)</f>
        <v>86.89685999999999</v>
      </c>
      <c r="S89" s="212"/>
      <c r="T89" s="214">
        <f>SUM(T90:T120)</f>
        <v>0</v>
      </c>
      <c r="U89" s="11"/>
      <c r="V89" s="11"/>
      <c r="W89" s="11"/>
      <c r="X89" s="11"/>
      <c r="Y89" s="11"/>
      <c r="Z89" s="11"/>
      <c r="AA89" s="11"/>
      <c r="AB89" s="11"/>
      <c r="AC89" s="11"/>
      <c r="AD89" s="11"/>
      <c r="AE89" s="11"/>
      <c r="AR89" s="215" t="s">
        <v>93</v>
      </c>
      <c r="AT89" s="216" t="s">
        <v>70</v>
      </c>
      <c r="AU89" s="216" t="s">
        <v>78</v>
      </c>
      <c r="AY89" s="215" t="s">
        <v>202</v>
      </c>
      <c r="BK89" s="217">
        <f>SUM(BK90:BK120)</f>
        <v>0</v>
      </c>
    </row>
    <row r="90" s="2" customFormat="1" ht="33" customHeight="1">
      <c r="A90" s="37"/>
      <c r="B90" s="38"/>
      <c r="C90" s="232" t="s">
        <v>78</v>
      </c>
      <c r="D90" s="232" t="s">
        <v>259</v>
      </c>
      <c r="E90" s="233" t="s">
        <v>2950</v>
      </c>
      <c r="F90" s="234" t="s">
        <v>2951</v>
      </c>
      <c r="G90" s="235" t="s">
        <v>206</v>
      </c>
      <c r="H90" s="236">
        <v>560</v>
      </c>
      <c r="I90" s="237"/>
      <c r="J90" s="238">
        <f>ROUND(I90*H90,2)</f>
        <v>0</v>
      </c>
      <c r="K90" s="234" t="s">
        <v>1596</v>
      </c>
      <c r="L90" s="43"/>
      <c r="M90" s="239" t="s">
        <v>19</v>
      </c>
      <c r="N90" s="240"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280</v>
      </c>
      <c r="AT90" s="230" t="s">
        <v>259</v>
      </c>
      <c r="AU90" s="230" t="s">
        <v>80</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280</v>
      </c>
      <c r="BM90" s="230" t="s">
        <v>2952</v>
      </c>
    </row>
    <row r="91" s="2" customFormat="1">
      <c r="A91" s="37"/>
      <c r="B91" s="38"/>
      <c r="C91" s="39"/>
      <c r="D91" s="254" t="s">
        <v>1355</v>
      </c>
      <c r="E91" s="39"/>
      <c r="F91" s="255" t="s">
        <v>2953</v>
      </c>
      <c r="G91" s="39"/>
      <c r="H91" s="39"/>
      <c r="I91" s="146"/>
      <c r="J91" s="39"/>
      <c r="K91" s="39"/>
      <c r="L91" s="43"/>
      <c r="M91" s="256"/>
      <c r="N91" s="257"/>
      <c r="O91" s="83"/>
      <c r="P91" s="83"/>
      <c r="Q91" s="83"/>
      <c r="R91" s="83"/>
      <c r="S91" s="83"/>
      <c r="T91" s="84"/>
      <c r="U91" s="37"/>
      <c r="V91" s="37"/>
      <c r="W91" s="37"/>
      <c r="X91" s="37"/>
      <c r="Y91" s="37"/>
      <c r="Z91" s="37"/>
      <c r="AA91" s="37"/>
      <c r="AB91" s="37"/>
      <c r="AC91" s="37"/>
      <c r="AD91" s="37"/>
      <c r="AE91" s="37"/>
      <c r="AT91" s="16" t="s">
        <v>1355</v>
      </c>
      <c r="AU91" s="16" t="s">
        <v>80</v>
      </c>
    </row>
    <row r="92" s="2" customFormat="1" ht="33" customHeight="1">
      <c r="A92" s="37"/>
      <c r="B92" s="38"/>
      <c r="C92" s="232" t="s">
        <v>80</v>
      </c>
      <c r="D92" s="232" t="s">
        <v>259</v>
      </c>
      <c r="E92" s="233" t="s">
        <v>2954</v>
      </c>
      <c r="F92" s="234" t="s">
        <v>2955</v>
      </c>
      <c r="G92" s="235" t="s">
        <v>266</v>
      </c>
      <c r="H92" s="236">
        <v>10</v>
      </c>
      <c r="I92" s="237"/>
      <c r="J92" s="238">
        <f>ROUND(I92*H92,2)</f>
        <v>0</v>
      </c>
      <c r="K92" s="234" t="s">
        <v>1596</v>
      </c>
      <c r="L92" s="43"/>
      <c r="M92" s="239" t="s">
        <v>19</v>
      </c>
      <c r="N92" s="240"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280</v>
      </c>
      <c r="AT92" s="230" t="s">
        <v>259</v>
      </c>
      <c r="AU92" s="230" t="s">
        <v>80</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280</v>
      </c>
      <c r="BM92" s="230" t="s">
        <v>2956</v>
      </c>
    </row>
    <row r="93" s="2" customFormat="1">
      <c r="A93" s="37"/>
      <c r="B93" s="38"/>
      <c r="C93" s="39"/>
      <c r="D93" s="254" t="s">
        <v>1355</v>
      </c>
      <c r="E93" s="39"/>
      <c r="F93" s="255" t="s">
        <v>2957</v>
      </c>
      <c r="G93" s="39"/>
      <c r="H93" s="39"/>
      <c r="I93" s="146"/>
      <c r="J93" s="39"/>
      <c r="K93" s="39"/>
      <c r="L93" s="43"/>
      <c r="M93" s="256"/>
      <c r="N93" s="257"/>
      <c r="O93" s="83"/>
      <c r="P93" s="83"/>
      <c r="Q93" s="83"/>
      <c r="R93" s="83"/>
      <c r="S93" s="83"/>
      <c r="T93" s="84"/>
      <c r="U93" s="37"/>
      <c r="V93" s="37"/>
      <c r="W93" s="37"/>
      <c r="X93" s="37"/>
      <c r="Y93" s="37"/>
      <c r="Z93" s="37"/>
      <c r="AA93" s="37"/>
      <c r="AB93" s="37"/>
      <c r="AC93" s="37"/>
      <c r="AD93" s="37"/>
      <c r="AE93" s="37"/>
      <c r="AT93" s="16" t="s">
        <v>1355</v>
      </c>
      <c r="AU93" s="16" t="s">
        <v>80</v>
      </c>
    </row>
    <row r="94" s="2" customFormat="1" ht="16.5" customHeight="1">
      <c r="A94" s="37"/>
      <c r="B94" s="38"/>
      <c r="C94" s="232" t="s">
        <v>93</v>
      </c>
      <c r="D94" s="232" t="s">
        <v>259</v>
      </c>
      <c r="E94" s="233" t="s">
        <v>2958</v>
      </c>
      <c r="F94" s="234" t="s">
        <v>2959</v>
      </c>
      <c r="G94" s="235" t="s">
        <v>206</v>
      </c>
      <c r="H94" s="236">
        <v>560</v>
      </c>
      <c r="I94" s="237"/>
      <c r="J94" s="238">
        <f>ROUND(I94*H94,2)</f>
        <v>0</v>
      </c>
      <c r="K94" s="234" t="s">
        <v>1596</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280</v>
      </c>
      <c r="AT94" s="230" t="s">
        <v>259</v>
      </c>
      <c r="AU94" s="230" t="s">
        <v>80</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280</v>
      </c>
      <c r="BM94" s="230" t="s">
        <v>2960</v>
      </c>
    </row>
    <row r="95" s="2" customFormat="1" ht="16.5" customHeight="1">
      <c r="A95" s="37"/>
      <c r="B95" s="38"/>
      <c r="C95" s="218" t="s">
        <v>209</v>
      </c>
      <c r="D95" s="218" t="s">
        <v>203</v>
      </c>
      <c r="E95" s="219" t="s">
        <v>2961</v>
      </c>
      <c r="F95" s="220" t="s">
        <v>2962</v>
      </c>
      <c r="G95" s="221" t="s">
        <v>206</v>
      </c>
      <c r="H95" s="222">
        <v>560</v>
      </c>
      <c r="I95" s="223"/>
      <c r="J95" s="224">
        <f>ROUND(I95*H95,2)</f>
        <v>0</v>
      </c>
      <c r="K95" s="220" t="s">
        <v>1596</v>
      </c>
      <c r="L95" s="225"/>
      <c r="M95" s="226" t="s">
        <v>19</v>
      </c>
      <c r="N95" s="227" t="s">
        <v>42</v>
      </c>
      <c r="O95" s="83"/>
      <c r="P95" s="228">
        <f>O95*H95</f>
        <v>0</v>
      </c>
      <c r="Q95" s="228">
        <v>0.00068999999999999997</v>
      </c>
      <c r="R95" s="228">
        <f>Q95*H95</f>
        <v>0.38639999999999997</v>
      </c>
      <c r="S95" s="228">
        <v>0</v>
      </c>
      <c r="T95" s="229">
        <f>S95*H95</f>
        <v>0</v>
      </c>
      <c r="U95" s="37"/>
      <c r="V95" s="37"/>
      <c r="W95" s="37"/>
      <c r="X95" s="37"/>
      <c r="Y95" s="37"/>
      <c r="Z95" s="37"/>
      <c r="AA95" s="37"/>
      <c r="AB95" s="37"/>
      <c r="AC95" s="37"/>
      <c r="AD95" s="37"/>
      <c r="AE95" s="37"/>
      <c r="AR95" s="230" t="s">
        <v>275</v>
      </c>
      <c r="AT95" s="230" t="s">
        <v>203</v>
      </c>
      <c r="AU95" s="230" t="s">
        <v>80</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275</v>
      </c>
      <c r="BM95" s="230" t="s">
        <v>2963</v>
      </c>
    </row>
    <row r="96" s="2" customFormat="1" ht="21.75" customHeight="1">
      <c r="A96" s="37"/>
      <c r="B96" s="38"/>
      <c r="C96" s="232" t="s">
        <v>220</v>
      </c>
      <c r="D96" s="232" t="s">
        <v>259</v>
      </c>
      <c r="E96" s="233" t="s">
        <v>2964</v>
      </c>
      <c r="F96" s="234" t="s">
        <v>2965</v>
      </c>
      <c r="G96" s="235" t="s">
        <v>206</v>
      </c>
      <c r="H96" s="236">
        <v>560</v>
      </c>
      <c r="I96" s="237"/>
      <c r="J96" s="238">
        <f>ROUND(I96*H96,2)</f>
        <v>0</v>
      </c>
      <c r="K96" s="234" t="s">
        <v>1596</v>
      </c>
      <c r="L96" s="43"/>
      <c r="M96" s="239" t="s">
        <v>19</v>
      </c>
      <c r="N96" s="240" t="s">
        <v>42</v>
      </c>
      <c r="O96" s="83"/>
      <c r="P96" s="228">
        <f>O96*H96</f>
        <v>0</v>
      </c>
      <c r="Q96" s="228">
        <v>0.00012</v>
      </c>
      <c r="R96" s="228">
        <f>Q96*H96</f>
        <v>0.067199999999999996</v>
      </c>
      <c r="S96" s="228">
        <v>0</v>
      </c>
      <c r="T96" s="229">
        <f>S96*H96</f>
        <v>0</v>
      </c>
      <c r="U96" s="37"/>
      <c r="V96" s="37"/>
      <c r="W96" s="37"/>
      <c r="X96" s="37"/>
      <c r="Y96" s="37"/>
      <c r="Z96" s="37"/>
      <c r="AA96" s="37"/>
      <c r="AB96" s="37"/>
      <c r="AC96" s="37"/>
      <c r="AD96" s="37"/>
      <c r="AE96" s="37"/>
      <c r="AR96" s="230" t="s">
        <v>280</v>
      </c>
      <c r="AT96" s="230" t="s">
        <v>259</v>
      </c>
      <c r="AU96" s="230" t="s">
        <v>80</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280</v>
      </c>
      <c r="BM96" s="230" t="s">
        <v>2966</v>
      </c>
    </row>
    <row r="97" s="2" customFormat="1" ht="21.75" customHeight="1">
      <c r="A97" s="37"/>
      <c r="B97" s="38"/>
      <c r="C97" s="232" t="s">
        <v>224</v>
      </c>
      <c r="D97" s="232" t="s">
        <v>259</v>
      </c>
      <c r="E97" s="233" t="s">
        <v>2967</v>
      </c>
      <c r="F97" s="234" t="s">
        <v>2968</v>
      </c>
      <c r="G97" s="235" t="s">
        <v>1647</v>
      </c>
      <c r="H97" s="236">
        <v>17</v>
      </c>
      <c r="I97" s="237"/>
      <c r="J97" s="238">
        <f>ROUND(I97*H97,2)</f>
        <v>0</v>
      </c>
      <c r="K97" s="234" t="s">
        <v>1596</v>
      </c>
      <c r="L97" s="43"/>
      <c r="M97" s="239" t="s">
        <v>19</v>
      </c>
      <c r="N97" s="240" t="s">
        <v>42</v>
      </c>
      <c r="O97" s="83"/>
      <c r="P97" s="228">
        <f>O97*H97</f>
        <v>0</v>
      </c>
      <c r="Q97" s="228">
        <v>2.2563399999999998</v>
      </c>
      <c r="R97" s="228">
        <f>Q97*H97</f>
        <v>38.357779999999998</v>
      </c>
      <c r="S97" s="228">
        <v>0</v>
      </c>
      <c r="T97" s="229">
        <f>S97*H97</f>
        <v>0</v>
      </c>
      <c r="U97" s="37"/>
      <c r="V97" s="37"/>
      <c r="W97" s="37"/>
      <c r="X97" s="37"/>
      <c r="Y97" s="37"/>
      <c r="Z97" s="37"/>
      <c r="AA97" s="37"/>
      <c r="AB97" s="37"/>
      <c r="AC97" s="37"/>
      <c r="AD97" s="37"/>
      <c r="AE97" s="37"/>
      <c r="AR97" s="230" t="s">
        <v>280</v>
      </c>
      <c r="AT97" s="230" t="s">
        <v>259</v>
      </c>
      <c r="AU97" s="230" t="s">
        <v>80</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280</v>
      </c>
      <c r="BM97" s="230" t="s">
        <v>2969</v>
      </c>
    </row>
    <row r="98" s="2" customFormat="1" ht="16.5" customHeight="1">
      <c r="A98" s="37"/>
      <c r="B98" s="38"/>
      <c r="C98" s="218" t="s">
        <v>228</v>
      </c>
      <c r="D98" s="218" t="s">
        <v>203</v>
      </c>
      <c r="E98" s="219" t="s">
        <v>2970</v>
      </c>
      <c r="F98" s="220" t="s">
        <v>2971</v>
      </c>
      <c r="G98" s="221" t="s">
        <v>1647</v>
      </c>
      <c r="H98" s="222">
        <v>17</v>
      </c>
      <c r="I98" s="223"/>
      <c r="J98" s="224">
        <f>ROUND(I98*H98,2)</f>
        <v>0</v>
      </c>
      <c r="K98" s="220" t="s">
        <v>1596</v>
      </c>
      <c r="L98" s="225"/>
      <c r="M98" s="226" t="s">
        <v>19</v>
      </c>
      <c r="N98" s="227" t="s">
        <v>42</v>
      </c>
      <c r="O98" s="83"/>
      <c r="P98" s="228">
        <f>O98*H98</f>
        <v>0</v>
      </c>
      <c r="Q98" s="228">
        <v>2.234</v>
      </c>
      <c r="R98" s="228">
        <f>Q98*H98</f>
        <v>37.978000000000002</v>
      </c>
      <c r="S98" s="228">
        <v>0</v>
      </c>
      <c r="T98" s="229">
        <f>S98*H98</f>
        <v>0</v>
      </c>
      <c r="U98" s="37"/>
      <c r="V98" s="37"/>
      <c r="W98" s="37"/>
      <c r="X98" s="37"/>
      <c r="Y98" s="37"/>
      <c r="Z98" s="37"/>
      <c r="AA98" s="37"/>
      <c r="AB98" s="37"/>
      <c r="AC98" s="37"/>
      <c r="AD98" s="37"/>
      <c r="AE98" s="37"/>
      <c r="AR98" s="230" t="s">
        <v>275</v>
      </c>
      <c r="AT98" s="230" t="s">
        <v>203</v>
      </c>
      <c r="AU98" s="230" t="s">
        <v>80</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275</v>
      </c>
      <c r="BM98" s="230" t="s">
        <v>2972</v>
      </c>
    </row>
    <row r="99" s="2" customFormat="1" ht="21.75" customHeight="1">
      <c r="A99" s="37"/>
      <c r="B99" s="38"/>
      <c r="C99" s="232" t="s">
        <v>208</v>
      </c>
      <c r="D99" s="232" t="s">
        <v>259</v>
      </c>
      <c r="E99" s="233" t="s">
        <v>2973</v>
      </c>
      <c r="F99" s="234" t="s">
        <v>2974</v>
      </c>
      <c r="G99" s="235" t="s">
        <v>206</v>
      </c>
      <c r="H99" s="236">
        <v>20</v>
      </c>
      <c r="I99" s="237"/>
      <c r="J99" s="238">
        <f>ROUND(I99*H99,2)</f>
        <v>0</v>
      </c>
      <c r="K99" s="234" t="s">
        <v>1596</v>
      </c>
      <c r="L99" s="43"/>
      <c r="M99" s="239" t="s">
        <v>19</v>
      </c>
      <c r="N99" s="240" t="s">
        <v>42</v>
      </c>
      <c r="O99" s="83"/>
      <c r="P99" s="228">
        <f>O99*H99</f>
        <v>0</v>
      </c>
      <c r="Q99" s="228">
        <v>0.22563</v>
      </c>
      <c r="R99" s="228">
        <f>Q99*H99</f>
        <v>4.5125999999999999</v>
      </c>
      <c r="S99" s="228">
        <v>0</v>
      </c>
      <c r="T99" s="229">
        <f>S99*H99</f>
        <v>0</v>
      </c>
      <c r="U99" s="37"/>
      <c r="V99" s="37"/>
      <c r="W99" s="37"/>
      <c r="X99" s="37"/>
      <c r="Y99" s="37"/>
      <c r="Z99" s="37"/>
      <c r="AA99" s="37"/>
      <c r="AB99" s="37"/>
      <c r="AC99" s="37"/>
      <c r="AD99" s="37"/>
      <c r="AE99" s="37"/>
      <c r="AR99" s="230" t="s">
        <v>280</v>
      </c>
      <c r="AT99" s="230" t="s">
        <v>259</v>
      </c>
      <c r="AU99" s="230" t="s">
        <v>80</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280</v>
      </c>
      <c r="BM99" s="230" t="s">
        <v>2975</v>
      </c>
    </row>
    <row r="100" s="2" customFormat="1">
      <c r="A100" s="37"/>
      <c r="B100" s="38"/>
      <c r="C100" s="39"/>
      <c r="D100" s="254" t="s">
        <v>1355</v>
      </c>
      <c r="E100" s="39"/>
      <c r="F100" s="255" t="s">
        <v>2976</v>
      </c>
      <c r="G100" s="39"/>
      <c r="H100" s="39"/>
      <c r="I100" s="146"/>
      <c r="J100" s="39"/>
      <c r="K100" s="39"/>
      <c r="L100" s="43"/>
      <c r="M100" s="256"/>
      <c r="N100" s="257"/>
      <c r="O100" s="83"/>
      <c r="P100" s="83"/>
      <c r="Q100" s="83"/>
      <c r="R100" s="83"/>
      <c r="S100" s="83"/>
      <c r="T100" s="84"/>
      <c r="U100" s="37"/>
      <c r="V100" s="37"/>
      <c r="W100" s="37"/>
      <c r="X100" s="37"/>
      <c r="Y100" s="37"/>
      <c r="Z100" s="37"/>
      <c r="AA100" s="37"/>
      <c r="AB100" s="37"/>
      <c r="AC100" s="37"/>
      <c r="AD100" s="37"/>
      <c r="AE100" s="37"/>
      <c r="AT100" s="16" t="s">
        <v>1355</v>
      </c>
      <c r="AU100" s="16" t="s">
        <v>80</v>
      </c>
    </row>
    <row r="101" s="2" customFormat="1" ht="16.5" customHeight="1">
      <c r="A101" s="37"/>
      <c r="B101" s="38"/>
      <c r="C101" s="218" t="s">
        <v>235</v>
      </c>
      <c r="D101" s="218" t="s">
        <v>203</v>
      </c>
      <c r="E101" s="219" t="s">
        <v>2977</v>
      </c>
      <c r="F101" s="220" t="s">
        <v>2978</v>
      </c>
      <c r="G101" s="221" t="s">
        <v>206</v>
      </c>
      <c r="H101" s="222">
        <v>20</v>
      </c>
      <c r="I101" s="223"/>
      <c r="J101" s="224">
        <f>ROUND(I101*H101,2)</f>
        <v>0</v>
      </c>
      <c r="K101" s="220" t="s">
        <v>1596</v>
      </c>
      <c r="L101" s="225"/>
      <c r="M101" s="226" t="s">
        <v>19</v>
      </c>
      <c r="N101" s="227" t="s">
        <v>42</v>
      </c>
      <c r="O101" s="83"/>
      <c r="P101" s="228">
        <f>O101*H101</f>
        <v>0</v>
      </c>
      <c r="Q101" s="228">
        <v>0.00025999999999999998</v>
      </c>
      <c r="R101" s="228">
        <f>Q101*H101</f>
        <v>0.0051999999999999998</v>
      </c>
      <c r="S101" s="228">
        <v>0</v>
      </c>
      <c r="T101" s="229">
        <f>S101*H101</f>
        <v>0</v>
      </c>
      <c r="U101" s="37"/>
      <c r="V101" s="37"/>
      <c r="W101" s="37"/>
      <c r="X101" s="37"/>
      <c r="Y101" s="37"/>
      <c r="Z101" s="37"/>
      <c r="AA101" s="37"/>
      <c r="AB101" s="37"/>
      <c r="AC101" s="37"/>
      <c r="AD101" s="37"/>
      <c r="AE101" s="37"/>
      <c r="AR101" s="230" t="s">
        <v>275</v>
      </c>
      <c r="AT101" s="230" t="s">
        <v>203</v>
      </c>
      <c r="AU101" s="230" t="s">
        <v>80</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275</v>
      </c>
      <c r="BM101" s="230" t="s">
        <v>2979</v>
      </c>
    </row>
    <row r="102" s="2" customFormat="1" ht="21.75" customHeight="1">
      <c r="A102" s="37"/>
      <c r="B102" s="38"/>
      <c r="C102" s="232" t="s">
        <v>239</v>
      </c>
      <c r="D102" s="232" t="s">
        <v>259</v>
      </c>
      <c r="E102" s="233" t="s">
        <v>2980</v>
      </c>
      <c r="F102" s="234" t="s">
        <v>2981</v>
      </c>
      <c r="G102" s="235" t="s">
        <v>206</v>
      </c>
      <c r="H102" s="236">
        <v>560</v>
      </c>
      <c r="I102" s="237"/>
      <c r="J102" s="238">
        <f>ROUND(I102*H102,2)</f>
        <v>0</v>
      </c>
      <c r="K102" s="234" t="s">
        <v>1596</v>
      </c>
      <c r="L102" s="43"/>
      <c r="M102" s="239" t="s">
        <v>19</v>
      </c>
      <c r="N102" s="240"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280</v>
      </c>
      <c r="AT102" s="230" t="s">
        <v>259</v>
      </c>
      <c r="AU102" s="230" t="s">
        <v>80</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280</v>
      </c>
      <c r="BM102" s="230" t="s">
        <v>2982</v>
      </c>
    </row>
    <row r="103" s="2" customFormat="1" ht="16.5" customHeight="1">
      <c r="A103" s="37"/>
      <c r="B103" s="38"/>
      <c r="C103" s="232" t="s">
        <v>243</v>
      </c>
      <c r="D103" s="232" t="s">
        <v>259</v>
      </c>
      <c r="E103" s="233" t="s">
        <v>2983</v>
      </c>
      <c r="F103" s="234" t="s">
        <v>2984</v>
      </c>
      <c r="G103" s="235" t="s">
        <v>1647</v>
      </c>
      <c r="H103" s="236">
        <v>1</v>
      </c>
      <c r="I103" s="237"/>
      <c r="J103" s="238">
        <f>ROUND(I103*H103,2)</f>
        <v>0</v>
      </c>
      <c r="K103" s="234" t="s">
        <v>1596</v>
      </c>
      <c r="L103" s="43"/>
      <c r="M103" s="239" t="s">
        <v>19</v>
      </c>
      <c r="N103" s="240" t="s">
        <v>42</v>
      </c>
      <c r="O103" s="83"/>
      <c r="P103" s="228">
        <f>O103*H103</f>
        <v>0</v>
      </c>
      <c r="Q103" s="228">
        <v>2.2563399999999998</v>
      </c>
      <c r="R103" s="228">
        <f>Q103*H103</f>
        <v>2.2563399999999998</v>
      </c>
      <c r="S103" s="228">
        <v>0</v>
      </c>
      <c r="T103" s="229">
        <f>S103*H103</f>
        <v>0</v>
      </c>
      <c r="U103" s="37"/>
      <c r="V103" s="37"/>
      <c r="W103" s="37"/>
      <c r="X103" s="37"/>
      <c r="Y103" s="37"/>
      <c r="Z103" s="37"/>
      <c r="AA103" s="37"/>
      <c r="AB103" s="37"/>
      <c r="AC103" s="37"/>
      <c r="AD103" s="37"/>
      <c r="AE103" s="37"/>
      <c r="AR103" s="230" t="s">
        <v>280</v>
      </c>
      <c r="AT103" s="230" t="s">
        <v>259</v>
      </c>
      <c r="AU103" s="230" t="s">
        <v>80</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280</v>
      </c>
      <c r="BM103" s="230" t="s">
        <v>2985</v>
      </c>
    </row>
    <row r="104" s="2" customFormat="1" ht="16.5" customHeight="1">
      <c r="A104" s="37"/>
      <c r="B104" s="38"/>
      <c r="C104" s="218" t="s">
        <v>247</v>
      </c>
      <c r="D104" s="218" t="s">
        <v>203</v>
      </c>
      <c r="E104" s="219" t="s">
        <v>2986</v>
      </c>
      <c r="F104" s="220" t="s">
        <v>2987</v>
      </c>
      <c r="G104" s="221" t="s">
        <v>1647</v>
      </c>
      <c r="H104" s="222">
        <v>1</v>
      </c>
      <c r="I104" s="223"/>
      <c r="J104" s="224">
        <f>ROUND(I104*H104,2)</f>
        <v>0</v>
      </c>
      <c r="K104" s="220" t="s">
        <v>1596</v>
      </c>
      <c r="L104" s="225"/>
      <c r="M104" s="226" t="s">
        <v>19</v>
      </c>
      <c r="N104" s="227" t="s">
        <v>42</v>
      </c>
      <c r="O104" s="83"/>
      <c r="P104" s="228">
        <f>O104*H104</f>
        <v>0</v>
      </c>
      <c r="Q104" s="228">
        <v>2.234</v>
      </c>
      <c r="R104" s="228">
        <f>Q104*H104</f>
        <v>2.234</v>
      </c>
      <c r="S104" s="228">
        <v>0</v>
      </c>
      <c r="T104" s="229">
        <f>S104*H104</f>
        <v>0</v>
      </c>
      <c r="U104" s="37"/>
      <c r="V104" s="37"/>
      <c r="W104" s="37"/>
      <c r="X104" s="37"/>
      <c r="Y104" s="37"/>
      <c r="Z104" s="37"/>
      <c r="AA104" s="37"/>
      <c r="AB104" s="37"/>
      <c r="AC104" s="37"/>
      <c r="AD104" s="37"/>
      <c r="AE104" s="37"/>
      <c r="AR104" s="230" t="s">
        <v>275</v>
      </c>
      <c r="AT104" s="230" t="s">
        <v>203</v>
      </c>
      <c r="AU104" s="230" t="s">
        <v>80</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275</v>
      </c>
      <c r="BM104" s="230" t="s">
        <v>2988</v>
      </c>
    </row>
    <row r="105" s="2" customFormat="1" ht="33" customHeight="1">
      <c r="A105" s="37"/>
      <c r="B105" s="38"/>
      <c r="C105" s="232" t="s">
        <v>251</v>
      </c>
      <c r="D105" s="232" t="s">
        <v>259</v>
      </c>
      <c r="E105" s="233" t="s">
        <v>2989</v>
      </c>
      <c r="F105" s="234" t="s">
        <v>2990</v>
      </c>
      <c r="G105" s="235" t="s">
        <v>1595</v>
      </c>
      <c r="H105" s="236">
        <v>5</v>
      </c>
      <c r="I105" s="237"/>
      <c r="J105" s="238">
        <f>ROUND(I105*H105,2)</f>
        <v>0</v>
      </c>
      <c r="K105" s="234" t="s">
        <v>1596</v>
      </c>
      <c r="L105" s="43"/>
      <c r="M105" s="239" t="s">
        <v>19</v>
      </c>
      <c r="N105" s="240" t="s">
        <v>42</v>
      </c>
      <c r="O105" s="83"/>
      <c r="P105" s="228">
        <f>O105*H105</f>
        <v>0</v>
      </c>
      <c r="Q105" s="228">
        <v>0</v>
      </c>
      <c r="R105" s="228">
        <f>Q105*H105</f>
        <v>0</v>
      </c>
      <c r="S105" s="228">
        <v>0</v>
      </c>
      <c r="T105" s="229">
        <f>S105*H105</f>
        <v>0</v>
      </c>
      <c r="U105" s="37"/>
      <c r="V105" s="37"/>
      <c r="W105" s="37"/>
      <c r="X105" s="37"/>
      <c r="Y105" s="37"/>
      <c r="Z105" s="37"/>
      <c r="AA105" s="37"/>
      <c r="AB105" s="37"/>
      <c r="AC105" s="37"/>
      <c r="AD105" s="37"/>
      <c r="AE105" s="37"/>
      <c r="AR105" s="230" t="s">
        <v>280</v>
      </c>
      <c r="AT105" s="230" t="s">
        <v>259</v>
      </c>
      <c r="AU105" s="230" t="s">
        <v>80</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280</v>
      </c>
      <c r="BM105" s="230" t="s">
        <v>2991</v>
      </c>
    </row>
    <row r="106" s="2" customFormat="1">
      <c r="A106" s="37"/>
      <c r="B106" s="38"/>
      <c r="C106" s="39"/>
      <c r="D106" s="254" t="s">
        <v>1355</v>
      </c>
      <c r="E106" s="39"/>
      <c r="F106" s="255" t="s">
        <v>1690</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1355</v>
      </c>
      <c r="AU106" s="16" t="s">
        <v>80</v>
      </c>
    </row>
    <row r="107" s="2" customFormat="1" ht="21.75" customHeight="1">
      <c r="A107" s="37"/>
      <c r="B107" s="38"/>
      <c r="C107" s="232" t="s">
        <v>255</v>
      </c>
      <c r="D107" s="232" t="s">
        <v>259</v>
      </c>
      <c r="E107" s="233" t="s">
        <v>2992</v>
      </c>
      <c r="F107" s="234" t="s">
        <v>2993</v>
      </c>
      <c r="G107" s="235" t="s">
        <v>1595</v>
      </c>
      <c r="H107" s="236">
        <v>5</v>
      </c>
      <c r="I107" s="237"/>
      <c r="J107" s="238">
        <f>ROUND(I107*H107,2)</f>
        <v>0</v>
      </c>
      <c r="K107" s="234" t="s">
        <v>1596</v>
      </c>
      <c r="L107" s="43"/>
      <c r="M107" s="239" t="s">
        <v>19</v>
      </c>
      <c r="N107" s="240" t="s">
        <v>42</v>
      </c>
      <c r="O107" s="83"/>
      <c r="P107" s="228">
        <f>O107*H107</f>
        <v>0</v>
      </c>
      <c r="Q107" s="228">
        <v>0</v>
      </c>
      <c r="R107" s="228">
        <f>Q107*H107</f>
        <v>0</v>
      </c>
      <c r="S107" s="228">
        <v>0</v>
      </c>
      <c r="T107" s="229">
        <f>S107*H107</f>
        <v>0</v>
      </c>
      <c r="U107" s="37"/>
      <c r="V107" s="37"/>
      <c r="W107" s="37"/>
      <c r="X107" s="37"/>
      <c r="Y107" s="37"/>
      <c r="Z107" s="37"/>
      <c r="AA107" s="37"/>
      <c r="AB107" s="37"/>
      <c r="AC107" s="37"/>
      <c r="AD107" s="37"/>
      <c r="AE107" s="37"/>
      <c r="AR107" s="230" t="s">
        <v>280</v>
      </c>
      <c r="AT107" s="230" t="s">
        <v>259</v>
      </c>
      <c r="AU107" s="230" t="s">
        <v>80</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280</v>
      </c>
      <c r="BM107" s="230" t="s">
        <v>2994</v>
      </c>
    </row>
    <row r="108" s="2" customFormat="1">
      <c r="A108" s="37"/>
      <c r="B108" s="38"/>
      <c r="C108" s="39"/>
      <c r="D108" s="254" t="s">
        <v>1355</v>
      </c>
      <c r="E108" s="39"/>
      <c r="F108" s="255" t="s">
        <v>2995</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1355</v>
      </c>
      <c r="AU108" s="16" t="s">
        <v>80</v>
      </c>
    </row>
    <row r="109" s="2" customFormat="1" ht="33" customHeight="1">
      <c r="A109" s="37"/>
      <c r="B109" s="38"/>
      <c r="C109" s="232" t="s">
        <v>8</v>
      </c>
      <c r="D109" s="232" t="s">
        <v>259</v>
      </c>
      <c r="E109" s="233" t="s">
        <v>2996</v>
      </c>
      <c r="F109" s="234" t="s">
        <v>2997</v>
      </c>
      <c r="G109" s="235" t="s">
        <v>1595</v>
      </c>
      <c r="H109" s="236">
        <v>5</v>
      </c>
      <c r="I109" s="237"/>
      <c r="J109" s="238">
        <f>ROUND(I109*H109,2)</f>
        <v>0</v>
      </c>
      <c r="K109" s="234" t="s">
        <v>1596</v>
      </c>
      <c r="L109" s="43"/>
      <c r="M109" s="239" t="s">
        <v>19</v>
      </c>
      <c r="N109" s="240" t="s">
        <v>42</v>
      </c>
      <c r="O109" s="83"/>
      <c r="P109" s="228">
        <f>O109*H109</f>
        <v>0</v>
      </c>
      <c r="Q109" s="228">
        <v>0.16700000000000001</v>
      </c>
      <c r="R109" s="228">
        <f>Q109*H109</f>
        <v>0.83500000000000008</v>
      </c>
      <c r="S109" s="228">
        <v>0</v>
      </c>
      <c r="T109" s="229">
        <f>S109*H109</f>
        <v>0</v>
      </c>
      <c r="U109" s="37"/>
      <c r="V109" s="37"/>
      <c r="W109" s="37"/>
      <c r="X109" s="37"/>
      <c r="Y109" s="37"/>
      <c r="Z109" s="37"/>
      <c r="AA109" s="37"/>
      <c r="AB109" s="37"/>
      <c r="AC109" s="37"/>
      <c r="AD109" s="37"/>
      <c r="AE109" s="37"/>
      <c r="AR109" s="230" t="s">
        <v>280</v>
      </c>
      <c r="AT109" s="230" t="s">
        <v>259</v>
      </c>
      <c r="AU109" s="230" t="s">
        <v>80</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280</v>
      </c>
      <c r="BM109" s="230" t="s">
        <v>2998</v>
      </c>
    </row>
    <row r="110" s="2" customFormat="1">
      <c r="A110" s="37"/>
      <c r="B110" s="38"/>
      <c r="C110" s="39"/>
      <c r="D110" s="254" t="s">
        <v>1355</v>
      </c>
      <c r="E110" s="39"/>
      <c r="F110" s="255" t="s">
        <v>2995</v>
      </c>
      <c r="G110" s="39"/>
      <c r="H110" s="39"/>
      <c r="I110" s="146"/>
      <c r="J110" s="39"/>
      <c r="K110" s="39"/>
      <c r="L110" s="43"/>
      <c r="M110" s="256"/>
      <c r="N110" s="257"/>
      <c r="O110" s="83"/>
      <c r="P110" s="83"/>
      <c r="Q110" s="83"/>
      <c r="R110" s="83"/>
      <c r="S110" s="83"/>
      <c r="T110" s="84"/>
      <c r="U110" s="37"/>
      <c r="V110" s="37"/>
      <c r="W110" s="37"/>
      <c r="X110" s="37"/>
      <c r="Y110" s="37"/>
      <c r="Z110" s="37"/>
      <c r="AA110" s="37"/>
      <c r="AB110" s="37"/>
      <c r="AC110" s="37"/>
      <c r="AD110" s="37"/>
      <c r="AE110" s="37"/>
      <c r="AT110" s="16" t="s">
        <v>1355</v>
      </c>
      <c r="AU110" s="16" t="s">
        <v>80</v>
      </c>
    </row>
    <row r="111" s="2" customFormat="1" ht="21.75" customHeight="1">
      <c r="A111" s="37"/>
      <c r="B111" s="38"/>
      <c r="C111" s="232" t="s">
        <v>263</v>
      </c>
      <c r="D111" s="232" t="s">
        <v>259</v>
      </c>
      <c r="E111" s="233" t="s">
        <v>2999</v>
      </c>
      <c r="F111" s="234" t="s">
        <v>3000</v>
      </c>
      <c r="G111" s="235" t="s">
        <v>266</v>
      </c>
      <c r="H111" s="236">
        <v>2</v>
      </c>
      <c r="I111" s="237"/>
      <c r="J111" s="238">
        <f>ROUND(I111*H111,2)</f>
        <v>0</v>
      </c>
      <c r="K111" s="234" t="s">
        <v>1596</v>
      </c>
      <c r="L111" s="43"/>
      <c r="M111" s="239" t="s">
        <v>19</v>
      </c>
      <c r="N111" s="240" t="s">
        <v>42</v>
      </c>
      <c r="O111" s="83"/>
      <c r="P111" s="228">
        <f>O111*H111</f>
        <v>0</v>
      </c>
      <c r="Q111" s="228">
        <v>0</v>
      </c>
      <c r="R111" s="228">
        <f>Q111*H111</f>
        <v>0</v>
      </c>
      <c r="S111" s="228">
        <v>0</v>
      </c>
      <c r="T111" s="229">
        <f>S111*H111</f>
        <v>0</v>
      </c>
      <c r="U111" s="37"/>
      <c r="V111" s="37"/>
      <c r="W111" s="37"/>
      <c r="X111" s="37"/>
      <c r="Y111" s="37"/>
      <c r="Z111" s="37"/>
      <c r="AA111" s="37"/>
      <c r="AB111" s="37"/>
      <c r="AC111" s="37"/>
      <c r="AD111" s="37"/>
      <c r="AE111" s="37"/>
      <c r="AR111" s="230" t="s">
        <v>280</v>
      </c>
      <c r="AT111" s="230" t="s">
        <v>259</v>
      </c>
      <c r="AU111" s="230" t="s">
        <v>80</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280</v>
      </c>
      <c r="BM111" s="230" t="s">
        <v>3001</v>
      </c>
    </row>
    <row r="112" s="2" customFormat="1">
      <c r="A112" s="37"/>
      <c r="B112" s="38"/>
      <c r="C112" s="39"/>
      <c r="D112" s="254" t="s">
        <v>1355</v>
      </c>
      <c r="E112" s="39"/>
      <c r="F112" s="255" t="s">
        <v>3002</v>
      </c>
      <c r="G112" s="39"/>
      <c r="H112" s="39"/>
      <c r="I112" s="146"/>
      <c r="J112" s="39"/>
      <c r="K112" s="39"/>
      <c r="L112" s="43"/>
      <c r="M112" s="256"/>
      <c r="N112" s="257"/>
      <c r="O112" s="83"/>
      <c r="P112" s="83"/>
      <c r="Q112" s="83"/>
      <c r="R112" s="83"/>
      <c r="S112" s="83"/>
      <c r="T112" s="84"/>
      <c r="U112" s="37"/>
      <c r="V112" s="37"/>
      <c r="W112" s="37"/>
      <c r="X112" s="37"/>
      <c r="Y112" s="37"/>
      <c r="Z112" s="37"/>
      <c r="AA112" s="37"/>
      <c r="AB112" s="37"/>
      <c r="AC112" s="37"/>
      <c r="AD112" s="37"/>
      <c r="AE112" s="37"/>
      <c r="AT112" s="16" t="s">
        <v>1355</v>
      </c>
      <c r="AU112" s="16" t="s">
        <v>80</v>
      </c>
    </row>
    <row r="113" s="2" customFormat="1" ht="21.75" customHeight="1">
      <c r="A113" s="37"/>
      <c r="B113" s="38"/>
      <c r="C113" s="232" t="s">
        <v>268</v>
      </c>
      <c r="D113" s="232" t="s">
        <v>259</v>
      </c>
      <c r="E113" s="233" t="s">
        <v>3003</v>
      </c>
      <c r="F113" s="234" t="s">
        <v>3004</v>
      </c>
      <c r="G113" s="235" t="s">
        <v>266</v>
      </c>
      <c r="H113" s="236">
        <v>2</v>
      </c>
      <c r="I113" s="237"/>
      <c r="J113" s="238">
        <f>ROUND(I113*H113,2)</f>
        <v>0</v>
      </c>
      <c r="K113" s="234" t="s">
        <v>1596</v>
      </c>
      <c r="L113" s="43"/>
      <c r="M113" s="239" t="s">
        <v>19</v>
      </c>
      <c r="N113" s="240" t="s">
        <v>42</v>
      </c>
      <c r="O113" s="83"/>
      <c r="P113" s="228">
        <f>O113*H113</f>
        <v>0</v>
      </c>
      <c r="Q113" s="228">
        <v>0.12592</v>
      </c>
      <c r="R113" s="228">
        <f>Q113*H113</f>
        <v>0.25184000000000001</v>
      </c>
      <c r="S113" s="228">
        <v>0</v>
      </c>
      <c r="T113" s="229">
        <f>S113*H113</f>
        <v>0</v>
      </c>
      <c r="U113" s="37"/>
      <c r="V113" s="37"/>
      <c r="W113" s="37"/>
      <c r="X113" s="37"/>
      <c r="Y113" s="37"/>
      <c r="Z113" s="37"/>
      <c r="AA113" s="37"/>
      <c r="AB113" s="37"/>
      <c r="AC113" s="37"/>
      <c r="AD113" s="37"/>
      <c r="AE113" s="37"/>
      <c r="AR113" s="230" t="s">
        <v>280</v>
      </c>
      <c r="AT113" s="230" t="s">
        <v>259</v>
      </c>
      <c r="AU113" s="230" t="s">
        <v>80</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280</v>
      </c>
      <c r="BM113" s="230" t="s">
        <v>3005</v>
      </c>
    </row>
    <row r="114" s="2" customFormat="1">
      <c r="A114" s="37"/>
      <c r="B114" s="38"/>
      <c r="C114" s="39"/>
      <c r="D114" s="254" t="s">
        <v>1355</v>
      </c>
      <c r="E114" s="39"/>
      <c r="F114" s="255" t="s">
        <v>3006</v>
      </c>
      <c r="G114" s="39"/>
      <c r="H114" s="39"/>
      <c r="I114" s="146"/>
      <c r="J114" s="39"/>
      <c r="K114" s="39"/>
      <c r="L114" s="43"/>
      <c r="M114" s="256"/>
      <c r="N114" s="257"/>
      <c r="O114" s="83"/>
      <c r="P114" s="83"/>
      <c r="Q114" s="83"/>
      <c r="R114" s="83"/>
      <c r="S114" s="83"/>
      <c r="T114" s="84"/>
      <c r="U114" s="37"/>
      <c r="V114" s="37"/>
      <c r="W114" s="37"/>
      <c r="X114" s="37"/>
      <c r="Y114" s="37"/>
      <c r="Z114" s="37"/>
      <c r="AA114" s="37"/>
      <c r="AB114" s="37"/>
      <c r="AC114" s="37"/>
      <c r="AD114" s="37"/>
      <c r="AE114" s="37"/>
      <c r="AT114" s="16" t="s">
        <v>1355</v>
      </c>
      <c r="AU114" s="16" t="s">
        <v>80</v>
      </c>
    </row>
    <row r="115" s="2" customFormat="1" ht="16.5" customHeight="1">
      <c r="A115" s="37"/>
      <c r="B115" s="38"/>
      <c r="C115" s="232" t="s">
        <v>272</v>
      </c>
      <c r="D115" s="232" t="s">
        <v>259</v>
      </c>
      <c r="E115" s="233" t="s">
        <v>3007</v>
      </c>
      <c r="F115" s="234" t="s">
        <v>3008</v>
      </c>
      <c r="G115" s="235" t="s">
        <v>1647</v>
      </c>
      <c r="H115" s="236">
        <v>1</v>
      </c>
      <c r="I115" s="237"/>
      <c r="J115" s="238">
        <f>ROUND(I115*H115,2)</f>
        <v>0</v>
      </c>
      <c r="K115" s="234" t="s">
        <v>1596</v>
      </c>
      <c r="L115" s="43"/>
      <c r="M115" s="239" t="s">
        <v>19</v>
      </c>
      <c r="N115" s="240" t="s">
        <v>42</v>
      </c>
      <c r="O115" s="83"/>
      <c r="P115" s="228">
        <f>O115*H115</f>
        <v>0</v>
      </c>
      <c r="Q115" s="228">
        <v>0</v>
      </c>
      <c r="R115" s="228">
        <f>Q115*H115</f>
        <v>0</v>
      </c>
      <c r="S115" s="228">
        <v>0</v>
      </c>
      <c r="T115" s="229">
        <f>S115*H115</f>
        <v>0</v>
      </c>
      <c r="U115" s="37"/>
      <c r="V115" s="37"/>
      <c r="W115" s="37"/>
      <c r="X115" s="37"/>
      <c r="Y115" s="37"/>
      <c r="Z115" s="37"/>
      <c r="AA115" s="37"/>
      <c r="AB115" s="37"/>
      <c r="AC115" s="37"/>
      <c r="AD115" s="37"/>
      <c r="AE115" s="37"/>
      <c r="AR115" s="230" t="s">
        <v>280</v>
      </c>
      <c r="AT115" s="230" t="s">
        <v>259</v>
      </c>
      <c r="AU115" s="230" t="s">
        <v>80</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280</v>
      </c>
      <c r="BM115" s="230" t="s">
        <v>3009</v>
      </c>
    </row>
    <row r="116" s="2" customFormat="1" ht="16.5" customHeight="1">
      <c r="A116" s="37"/>
      <c r="B116" s="38"/>
      <c r="C116" s="218" t="s">
        <v>7</v>
      </c>
      <c r="D116" s="218" t="s">
        <v>203</v>
      </c>
      <c r="E116" s="219" t="s">
        <v>3010</v>
      </c>
      <c r="F116" s="220" t="s">
        <v>3011</v>
      </c>
      <c r="G116" s="221" t="s">
        <v>3012</v>
      </c>
      <c r="H116" s="222">
        <v>10</v>
      </c>
      <c r="I116" s="223"/>
      <c r="J116" s="224">
        <f>ROUND(I116*H116,2)</f>
        <v>0</v>
      </c>
      <c r="K116" s="220" t="s">
        <v>1596</v>
      </c>
      <c r="L116" s="225"/>
      <c r="M116" s="226" t="s">
        <v>19</v>
      </c>
      <c r="N116" s="227" t="s">
        <v>42</v>
      </c>
      <c r="O116" s="83"/>
      <c r="P116" s="228">
        <f>O116*H116</f>
        <v>0</v>
      </c>
      <c r="Q116" s="228">
        <v>0.00125</v>
      </c>
      <c r="R116" s="228">
        <f>Q116*H116</f>
        <v>0.012500000000000001</v>
      </c>
      <c r="S116" s="228">
        <v>0</v>
      </c>
      <c r="T116" s="229">
        <f>S116*H116</f>
        <v>0</v>
      </c>
      <c r="U116" s="37"/>
      <c r="V116" s="37"/>
      <c r="W116" s="37"/>
      <c r="X116" s="37"/>
      <c r="Y116" s="37"/>
      <c r="Z116" s="37"/>
      <c r="AA116" s="37"/>
      <c r="AB116" s="37"/>
      <c r="AC116" s="37"/>
      <c r="AD116" s="37"/>
      <c r="AE116" s="37"/>
      <c r="AR116" s="230" t="s">
        <v>1329</v>
      </c>
      <c r="AT116" s="230" t="s">
        <v>203</v>
      </c>
      <c r="AU116" s="230" t="s">
        <v>80</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280</v>
      </c>
      <c r="BM116" s="230" t="s">
        <v>3013</v>
      </c>
    </row>
    <row r="117" s="2" customFormat="1" ht="21.75" customHeight="1">
      <c r="A117" s="37"/>
      <c r="B117" s="38"/>
      <c r="C117" s="232" t="s">
        <v>277</v>
      </c>
      <c r="D117" s="232" t="s">
        <v>259</v>
      </c>
      <c r="E117" s="233" t="s">
        <v>3014</v>
      </c>
      <c r="F117" s="234" t="s">
        <v>3015</v>
      </c>
      <c r="G117" s="235" t="s">
        <v>1595</v>
      </c>
      <c r="H117" s="236">
        <v>300</v>
      </c>
      <c r="I117" s="237"/>
      <c r="J117" s="238">
        <f>ROUND(I117*H117,2)</f>
        <v>0</v>
      </c>
      <c r="K117" s="234" t="s">
        <v>1596</v>
      </c>
      <c r="L117" s="43"/>
      <c r="M117" s="239" t="s">
        <v>19</v>
      </c>
      <c r="N117" s="240" t="s">
        <v>42</v>
      </c>
      <c r="O117" s="83"/>
      <c r="P117" s="228">
        <f>O117*H117</f>
        <v>0</v>
      </c>
      <c r="Q117" s="228">
        <v>0</v>
      </c>
      <c r="R117" s="228">
        <f>Q117*H117</f>
        <v>0</v>
      </c>
      <c r="S117" s="228">
        <v>0</v>
      </c>
      <c r="T117" s="229">
        <f>S117*H117</f>
        <v>0</v>
      </c>
      <c r="U117" s="37"/>
      <c r="V117" s="37"/>
      <c r="W117" s="37"/>
      <c r="X117" s="37"/>
      <c r="Y117" s="37"/>
      <c r="Z117" s="37"/>
      <c r="AA117" s="37"/>
      <c r="AB117" s="37"/>
      <c r="AC117" s="37"/>
      <c r="AD117" s="37"/>
      <c r="AE117" s="37"/>
      <c r="AR117" s="230" t="s">
        <v>280</v>
      </c>
      <c r="AT117" s="230" t="s">
        <v>259</v>
      </c>
      <c r="AU117" s="230" t="s">
        <v>80</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280</v>
      </c>
      <c r="BM117" s="230" t="s">
        <v>3016</v>
      </c>
    </row>
    <row r="118" s="2" customFormat="1">
      <c r="A118" s="37"/>
      <c r="B118" s="38"/>
      <c r="C118" s="39"/>
      <c r="D118" s="254" t="s">
        <v>1355</v>
      </c>
      <c r="E118" s="39"/>
      <c r="F118" s="255" t="s">
        <v>3017</v>
      </c>
      <c r="G118" s="39"/>
      <c r="H118" s="39"/>
      <c r="I118" s="146"/>
      <c r="J118" s="39"/>
      <c r="K118" s="39"/>
      <c r="L118" s="43"/>
      <c r="M118" s="256"/>
      <c r="N118" s="257"/>
      <c r="O118" s="83"/>
      <c r="P118" s="83"/>
      <c r="Q118" s="83"/>
      <c r="R118" s="83"/>
      <c r="S118" s="83"/>
      <c r="T118" s="84"/>
      <c r="U118" s="37"/>
      <c r="V118" s="37"/>
      <c r="W118" s="37"/>
      <c r="X118" s="37"/>
      <c r="Y118" s="37"/>
      <c r="Z118" s="37"/>
      <c r="AA118" s="37"/>
      <c r="AB118" s="37"/>
      <c r="AC118" s="37"/>
      <c r="AD118" s="37"/>
      <c r="AE118" s="37"/>
      <c r="AT118" s="16" t="s">
        <v>1355</v>
      </c>
      <c r="AU118" s="16" t="s">
        <v>80</v>
      </c>
    </row>
    <row r="119" s="2" customFormat="1" ht="16.5" customHeight="1">
      <c r="A119" s="37"/>
      <c r="B119" s="38"/>
      <c r="C119" s="232" t="s">
        <v>282</v>
      </c>
      <c r="D119" s="232" t="s">
        <v>259</v>
      </c>
      <c r="E119" s="233" t="s">
        <v>3018</v>
      </c>
      <c r="F119" s="234" t="s">
        <v>3019</v>
      </c>
      <c r="G119" s="235" t="s">
        <v>333</v>
      </c>
      <c r="H119" s="236">
        <v>10</v>
      </c>
      <c r="I119" s="237"/>
      <c r="J119" s="238">
        <f>ROUND(I119*H119,2)</f>
        <v>0</v>
      </c>
      <c r="K119" s="234" t="s">
        <v>1596</v>
      </c>
      <c r="L119" s="43"/>
      <c r="M119" s="239" t="s">
        <v>19</v>
      </c>
      <c r="N119" s="240" t="s">
        <v>42</v>
      </c>
      <c r="O119" s="83"/>
      <c r="P119" s="228">
        <f>O119*H119</f>
        <v>0</v>
      </c>
      <c r="Q119" s="228">
        <v>0</v>
      </c>
      <c r="R119" s="228">
        <f>Q119*H119</f>
        <v>0</v>
      </c>
      <c r="S119" s="228">
        <v>0</v>
      </c>
      <c r="T119" s="229">
        <f>S119*H119</f>
        <v>0</v>
      </c>
      <c r="U119" s="37"/>
      <c r="V119" s="37"/>
      <c r="W119" s="37"/>
      <c r="X119" s="37"/>
      <c r="Y119" s="37"/>
      <c r="Z119" s="37"/>
      <c r="AA119" s="37"/>
      <c r="AB119" s="37"/>
      <c r="AC119" s="37"/>
      <c r="AD119" s="37"/>
      <c r="AE119" s="37"/>
      <c r="AR119" s="230" t="s">
        <v>280</v>
      </c>
      <c r="AT119" s="230" t="s">
        <v>259</v>
      </c>
      <c r="AU119" s="230" t="s">
        <v>80</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280</v>
      </c>
      <c r="BM119" s="230" t="s">
        <v>3020</v>
      </c>
    </row>
    <row r="120" s="2" customFormat="1">
      <c r="A120" s="37"/>
      <c r="B120" s="38"/>
      <c r="C120" s="39"/>
      <c r="D120" s="254" t="s">
        <v>1355</v>
      </c>
      <c r="E120" s="39"/>
      <c r="F120" s="255" t="s">
        <v>3021</v>
      </c>
      <c r="G120" s="39"/>
      <c r="H120" s="39"/>
      <c r="I120" s="146"/>
      <c r="J120" s="39"/>
      <c r="K120" s="39"/>
      <c r="L120" s="43"/>
      <c r="M120" s="261"/>
      <c r="N120" s="262"/>
      <c r="O120" s="243"/>
      <c r="P120" s="243"/>
      <c r="Q120" s="243"/>
      <c r="R120" s="243"/>
      <c r="S120" s="243"/>
      <c r="T120" s="263"/>
      <c r="U120" s="37"/>
      <c r="V120" s="37"/>
      <c r="W120" s="37"/>
      <c r="X120" s="37"/>
      <c r="Y120" s="37"/>
      <c r="Z120" s="37"/>
      <c r="AA120" s="37"/>
      <c r="AB120" s="37"/>
      <c r="AC120" s="37"/>
      <c r="AD120" s="37"/>
      <c r="AE120" s="37"/>
      <c r="AT120" s="16" t="s">
        <v>1355</v>
      </c>
      <c r="AU120" s="16" t="s">
        <v>80</v>
      </c>
    </row>
    <row r="121" s="2" customFormat="1" ht="6.96" customHeight="1">
      <c r="A121" s="37"/>
      <c r="B121" s="58"/>
      <c r="C121" s="59"/>
      <c r="D121" s="59"/>
      <c r="E121" s="59"/>
      <c r="F121" s="59"/>
      <c r="G121" s="59"/>
      <c r="H121" s="59"/>
      <c r="I121" s="175"/>
      <c r="J121" s="59"/>
      <c r="K121" s="59"/>
      <c r="L121" s="43"/>
      <c r="M121" s="37"/>
      <c r="O121" s="37"/>
      <c r="P121" s="37"/>
      <c r="Q121" s="37"/>
      <c r="R121" s="37"/>
      <c r="S121" s="37"/>
      <c r="T121" s="37"/>
      <c r="U121" s="37"/>
      <c r="V121" s="37"/>
      <c r="W121" s="37"/>
      <c r="X121" s="37"/>
      <c r="Y121" s="37"/>
      <c r="Z121" s="37"/>
      <c r="AA121" s="37"/>
      <c r="AB121" s="37"/>
      <c r="AC121" s="37"/>
      <c r="AD121" s="37"/>
      <c r="AE121" s="37"/>
    </row>
  </sheetData>
  <sheetProtection sheet="1" autoFilter="0" formatColumns="0" formatRows="0" objects="1" scenarios="1" spinCount="100000" saltValue="atHZGAQOW8+qHN1F8slBxZ69r8J8Zl2IEQe5Bu5F5zcBKz54xRMO9g3Ng/KkT1t2iYt/vzyZIm/04lgNwzlz2w==" hashValue="I5ZoMTcpJRpfsn4rgMlLm3SfumLvMo8l5uAkw15DIe4+suR2H+sL0vYw6/e0YiR8l51t6ZpwdXbRWS8kGqf8+A==" algorithmName="SHA-512" password="CC35"/>
  <autoFilter ref="C86:K12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177</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2720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3022</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2722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ROUND(J87,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ROUND((SUM(BE87:BE98)),  2)</f>
        <v>0</v>
      </c>
      <c r="G35" s="37"/>
      <c r="H35" s="37"/>
      <c r="I35" s="164">
        <v>0.20999999999999999</v>
      </c>
      <c r="J35" s="163">
        <f>ROUND(((SUM(BE87:BE98))*I35),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ROUND((SUM(BF87:BF98)),  2)</f>
        <v>0</v>
      </c>
      <c r="G36" s="37"/>
      <c r="H36" s="37"/>
      <c r="I36" s="164">
        <v>0.14999999999999999</v>
      </c>
      <c r="J36" s="163">
        <f>ROUND(((SUM(BF87:BF98))*I36),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ROUND((SUM(BG87:BG98)),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ROUND((SUM(BH87:BH98)),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ROUND((SUM(BI87:BI98)),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2720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03 - VON</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žst Božejovice</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J87</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2284</v>
      </c>
      <c r="E64" s="188"/>
      <c r="F64" s="188"/>
      <c r="G64" s="188"/>
      <c r="H64" s="188"/>
      <c r="I64" s="189"/>
      <c r="J64" s="190">
        <f>J88</f>
        <v>0</v>
      </c>
      <c r="K64" s="186"/>
      <c r="L64" s="191"/>
      <c r="S64" s="9"/>
      <c r="T64" s="9"/>
      <c r="U64" s="9"/>
      <c r="V64" s="9"/>
      <c r="W64" s="9"/>
      <c r="X64" s="9"/>
      <c r="Y64" s="9"/>
      <c r="Z64" s="9"/>
      <c r="AA64" s="9"/>
      <c r="AB64" s="9"/>
      <c r="AC64" s="9"/>
      <c r="AD64" s="9"/>
      <c r="AE64" s="9"/>
    </row>
    <row r="65" s="12" customFormat="1" ht="19.92" customHeight="1">
      <c r="A65" s="12"/>
      <c r="B65" s="246"/>
      <c r="C65" s="124"/>
      <c r="D65" s="247" t="s">
        <v>3023</v>
      </c>
      <c r="E65" s="248"/>
      <c r="F65" s="248"/>
      <c r="G65" s="248"/>
      <c r="H65" s="248"/>
      <c r="I65" s="249"/>
      <c r="J65" s="250">
        <f>J89</f>
        <v>0</v>
      </c>
      <c r="K65" s="124"/>
      <c r="L65" s="251"/>
      <c r="S65" s="12"/>
      <c r="T65" s="12"/>
      <c r="U65" s="12"/>
      <c r="V65" s="12"/>
      <c r="W65" s="12"/>
      <c r="X65" s="12"/>
      <c r="Y65" s="12"/>
      <c r="Z65" s="12"/>
      <c r="AA65" s="12"/>
      <c r="AB65" s="12"/>
      <c r="AC65" s="12"/>
      <c r="AD65" s="12"/>
      <c r="AE65" s="12"/>
    </row>
    <row r="66" s="2" customFormat="1" ht="21.84"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6.96" customHeight="1">
      <c r="A67" s="37"/>
      <c r="B67" s="58"/>
      <c r="C67" s="59"/>
      <c r="D67" s="59"/>
      <c r="E67" s="59"/>
      <c r="F67" s="59"/>
      <c r="G67" s="59"/>
      <c r="H67" s="59"/>
      <c r="I67" s="175"/>
      <c r="J67" s="59"/>
      <c r="K67" s="59"/>
      <c r="L67" s="147"/>
      <c r="S67" s="37"/>
      <c r="T67" s="37"/>
      <c r="U67" s="37"/>
      <c r="V67" s="37"/>
      <c r="W67" s="37"/>
      <c r="X67" s="37"/>
      <c r="Y67" s="37"/>
      <c r="Z67" s="37"/>
      <c r="AA67" s="37"/>
      <c r="AB67" s="37"/>
      <c r="AC67" s="37"/>
      <c r="AD67" s="37"/>
      <c r="AE67" s="37"/>
    </row>
    <row r="71" s="2" customFormat="1" ht="6.96" customHeight="1">
      <c r="A71" s="37"/>
      <c r="B71" s="60"/>
      <c r="C71" s="61"/>
      <c r="D71" s="61"/>
      <c r="E71" s="61"/>
      <c r="F71" s="61"/>
      <c r="G71" s="61"/>
      <c r="H71" s="61"/>
      <c r="I71" s="178"/>
      <c r="J71" s="61"/>
      <c r="K71" s="61"/>
      <c r="L71" s="147"/>
      <c r="S71" s="37"/>
      <c r="T71" s="37"/>
      <c r="U71" s="37"/>
      <c r="V71" s="37"/>
      <c r="W71" s="37"/>
      <c r="X71" s="37"/>
      <c r="Y71" s="37"/>
      <c r="Z71" s="37"/>
      <c r="AA71" s="37"/>
      <c r="AB71" s="37"/>
      <c r="AC71" s="37"/>
      <c r="AD71" s="37"/>
      <c r="AE71" s="37"/>
    </row>
    <row r="72" s="2" customFormat="1" ht="24.96" customHeight="1">
      <c r="A72" s="37"/>
      <c r="B72" s="38"/>
      <c r="C72" s="22" t="s">
        <v>188</v>
      </c>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16.5" customHeight="1">
      <c r="A75" s="37"/>
      <c r="B75" s="38"/>
      <c r="C75" s="39"/>
      <c r="D75" s="39"/>
      <c r="E75" s="179" t="str">
        <f>E7</f>
        <v>ŽST Božejovice, oprava SZZ a osvětlení včetně zrušení postradatelného zařízení infrastruktury</v>
      </c>
      <c r="F75" s="31"/>
      <c r="G75" s="31"/>
      <c r="H75" s="31"/>
      <c r="I75" s="146"/>
      <c r="J75" s="39"/>
      <c r="K75" s="39"/>
      <c r="L75" s="147"/>
      <c r="S75" s="37"/>
      <c r="T75" s="37"/>
      <c r="U75" s="37"/>
      <c r="V75" s="37"/>
      <c r="W75" s="37"/>
      <c r="X75" s="37"/>
      <c r="Y75" s="37"/>
      <c r="Z75" s="37"/>
      <c r="AA75" s="37"/>
      <c r="AB75" s="37"/>
      <c r="AC75" s="37"/>
      <c r="AD75" s="37"/>
      <c r="AE75" s="37"/>
    </row>
    <row r="76" s="1" customFormat="1" ht="12" customHeight="1">
      <c r="B76" s="20"/>
      <c r="C76" s="31" t="s">
        <v>179</v>
      </c>
      <c r="D76" s="21"/>
      <c r="E76" s="21"/>
      <c r="F76" s="21"/>
      <c r="G76" s="21"/>
      <c r="H76" s="21"/>
      <c r="I76" s="138"/>
      <c r="J76" s="21"/>
      <c r="K76" s="21"/>
      <c r="L76" s="19"/>
    </row>
    <row r="77" s="2" customFormat="1" ht="16.5" customHeight="1">
      <c r="A77" s="37"/>
      <c r="B77" s="38"/>
      <c r="C77" s="39"/>
      <c r="D77" s="39"/>
      <c r="E77" s="179" t="s">
        <v>2720</v>
      </c>
      <c r="F77" s="39"/>
      <c r="G77" s="39"/>
      <c r="H77" s="39"/>
      <c r="I77" s="146"/>
      <c r="J77" s="39"/>
      <c r="K77" s="39"/>
      <c r="L77" s="147"/>
      <c r="S77" s="37"/>
      <c r="T77" s="37"/>
      <c r="U77" s="37"/>
      <c r="V77" s="37"/>
      <c r="W77" s="37"/>
      <c r="X77" s="37"/>
      <c r="Y77" s="37"/>
      <c r="Z77" s="37"/>
      <c r="AA77" s="37"/>
      <c r="AB77" s="37"/>
      <c r="AC77" s="37"/>
      <c r="AD77" s="37"/>
      <c r="AE77" s="37"/>
    </row>
    <row r="78" s="2" customFormat="1" ht="12" customHeight="1">
      <c r="A78" s="37"/>
      <c r="B78" s="38"/>
      <c r="C78" s="31" t="s">
        <v>181</v>
      </c>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16.5" customHeight="1">
      <c r="A79" s="37"/>
      <c r="B79" s="38"/>
      <c r="C79" s="39"/>
      <c r="D79" s="39"/>
      <c r="E79" s="68" t="str">
        <f>E11</f>
        <v>03 - VON</v>
      </c>
      <c r="F79" s="39"/>
      <c r="G79" s="39"/>
      <c r="H79" s="39"/>
      <c r="I79" s="146"/>
      <c r="J79" s="39"/>
      <c r="K79" s="39"/>
      <c r="L79" s="147"/>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46"/>
      <c r="J80" s="39"/>
      <c r="K80" s="39"/>
      <c r="L80" s="147"/>
      <c r="S80" s="37"/>
      <c r="T80" s="37"/>
      <c r="U80" s="37"/>
      <c r="V80" s="37"/>
      <c r="W80" s="37"/>
      <c r="X80" s="37"/>
      <c r="Y80" s="37"/>
      <c r="Z80" s="37"/>
      <c r="AA80" s="37"/>
      <c r="AB80" s="37"/>
      <c r="AC80" s="37"/>
      <c r="AD80" s="37"/>
      <c r="AE80" s="37"/>
    </row>
    <row r="81" s="2" customFormat="1" ht="12" customHeight="1">
      <c r="A81" s="37"/>
      <c r="B81" s="38"/>
      <c r="C81" s="31" t="s">
        <v>21</v>
      </c>
      <c r="D81" s="39"/>
      <c r="E81" s="39"/>
      <c r="F81" s="26" t="str">
        <f>F14</f>
        <v>žst Božejovice</v>
      </c>
      <c r="G81" s="39"/>
      <c r="H81" s="39"/>
      <c r="I81" s="149" t="s">
        <v>23</v>
      </c>
      <c r="J81" s="71" t="str">
        <f>IF(J14="","",J14)</f>
        <v>11. 3. 2020</v>
      </c>
      <c r="K81" s="39"/>
      <c r="L81" s="147"/>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146"/>
      <c r="J82" s="39"/>
      <c r="K82" s="39"/>
      <c r="L82" s="147"/>
      <c r="S82" s="37"/>
      <c r="T82" s="37"/>
      <c r="U82" s="37"/>
      <c r="V82" s="37"/>
      <c r="W82" s="37"/>
      <c r="X82" s="37"/>
      <c r="Y82" s="37"/>
      <c r="Z82" s="37"/>
      <c r="AA82" s="37"/>
      <c r="AB82" s="37"/>
      <c r="AC82" s="37"/>
      <c r="AD82" s="37"/>
      <c r="AE82" s="37"/>
    </row>
    <row r="83" s="2" customFormat="1" ht="15.15" customHeight="1">
      <c r="A83" s="37"/>
      <c r="B83" s="38"/>
      <c r="C83" s="31" t="s">
        <v>25</v>
      </c>
      <c r="D83" s="39"/>
      <c r="E83" s="39"/>
      <c r="F83" s="26" t="str">
        <f>E17</f>
        <v>Správa železnic, OŘ Plzeň</v>
      </c>
      <c r="G83" s="39"/>
      <c r="H83" s="39"/>
      <c r="I83" s="149" t="s">
        <v>31</v>
      </c>
      <c r="J83" s="35" t="str">
        <f>E23</f>
        <v xml:space="preserve"> </v>
      </c>
      <c r="K83" s="39"/>
      <c r="L83" s="147"/>
      <c r="S83" s="37"/>
      <c r="T83" s="37"/>
      <c r="U83" s="37"/>
      <c r="V83" s="37"/>
      <c r="W83" s="37"/>
      <c r="X83" s="37"/>
      <c r="Y83" s="37"/>
      <c r="Z83" s="37"/>
      <c r="AA83" s="37"/>
      <c r="AB83" s="37"/>
      <c r="AC83" s="37"/>
      <c r="AD83" s="37"/>
      <c r="AE83" s="37"/>
    </row>
    <row r="84" s="2" customFormat="1" ht="15.15" customHeight="1">
      <c r="A84" s="37"/>
      <c r="B84" s="38"/>
      <c r="C84" s="31" t="s">
        <v>29</v>
      </c>
      <c r="D84" s="39"/>
      <c r="E84" s="39"/>
      <c r="F84" s="26" t="str">
        <f>IF(E20="","",E20)</f>
        <v>Vyplň údaj</v>
      </c>
      <c r="G84" s="39"/>
      <c r="H84" s="39"/>
      <c r="I84" s="149" t="s">
        <v>34</v>
      </c>
      <c r="J84" s="35" t="str">
        <f>E26</f>
        <v xml:space="preserve"> </v>
      </c>
      <c r="K84" s="39"/>
      <c r="L84" s="147"/>
      <c r="S84" s="37"/>
      <c r="T84" s="37"/>
      <c r="U84" s="37"/>
      <c r="V84" s="37"/>
      <c r="W84" s="37"/>
      <c r="X84" s="37"/>
      <c r="Y84" s="37"/>
      <c r="Z84" s="37"/>
      <c r="AA84" s="37"/>
      <c r="AB84" s="37"/>
      <c r="AC84" s="37"/>
      <c r="AD84" s="37"/>
      <c r="AE84" s="37"/>
    </row>
    <row r="85" s="2" customFormat="1" ht="10.32"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10" customFormat="1" ht="29.28" customHeight="1">
      <c r="A86" s="192"/>
      <c r="B86" s="193"/>
      <c r="C86" s="194" t="s">
        <v>189</v>
      </c>
      <c r="D86" s="195" t="s">
        <v>56</v>
      </c>
      <c r="E86" s="195" t="s">
        <v>52</v>
      </c>
      <c r="F86" s="195" t="s">
        <v>53</v>
      </c>
      <c r="G86" s="195" t="s">
        <v>190</v>
      </c>
      <c r="H86" s="195" t="s">
        <v>191</v>
      </c>
      <c r="I86" s="196" t="s">
        <v>192</v>
      </c>
      <c r="J86" s="195" t="s">
        <v>185</v>
      </c>
      <c r="K86" s="197" t="s">
        <v>193</v>
      </c>
      <c r="L86" s="198"/>
      <c r="M86" s="91" t="s">
        <v>19</v>
      </c>
      <c r="N86" s="92" t="s">
        <v>41</v>
      </c>
      <c r="O86" s="92" t="s">
        <v>194</v>
      </c>
      <c r="P86" s="92" t="s">
        <v>195</v>
      </c>
      <c r="Q86" s="92" t="s">
        <v>196</v>
      </c>
      <c r="R86" s="92" t="s">
        <v>197</v>
      </c>
      <c r="S86" s="92" t="s">
        <v>198</v>
      </c>
      <c r="T86" s="93" t="s">
        <v>199</v>
      </c>
      <c r="U86" s="192"/>
      <c r="V86" s="192"/>
      <c r="W86" s="192"/>
      <c r="X86" s="192"/>
      <c r="Y86" s="192"/>
      <c r="Z86" s="192"/>
      <c r="AA86" s="192"/>
      <c r="AB86" s="192"/>
      <c r="AC86" s="192"/>
      <c r="AD86" s="192"/>
      <c r="AE86" s="192"/>
    </row>
    <row r="87" s="2" customFormat="1" ht="22.8" customHeight="1">
      <c r="A87" s="37"/>
      <c r="B87" s="38"/>
      <c r="C87" s="98" t="s">
        <v>200</v>
      </c>
      <c r="D87" s="39"/>
      <c r="E87" s="39"/>
      <c r="F87" s="39"/>
      <c r="G87" s="39"/>
      <c r="H87" s="39"/>
      <c r="I87" s="146"/>
      <c r="J87" s="199">
        <f>BK87</f>
        <v>0</v>
      </c>
      <c r="K87" s="39"/>
      <c r="L87" s="43"/>
      <c r="M87" s="94"/>
      <c r="N87" s="200"/>
      <c r="O87" s="95"/>
      <c r="P87" s="201">
        <f>P88</f>
        <v>0</v>
      </c>
      <c r="Q87" s="95"/>
      <c r="R87" s="201">
        <f>R88</f>
        <v>0.0088000000000000005</v>
      </c>
      <c r="S87" s="95"/>
      <c r="T87" s="202">
        <f>T88</f>
        <v>0</v>
      </c>
      <c r="U87" s="37"/>
      <c r="V87" s="37"/>
      <c r="W87" s="37"/>
      <c r="X87" s="37"/>
      <c r="Y87" s="37"/>
      <c r="Z87" s="37"/>
      <c r="AA87" s="37"/>
      <c r="AB87" s="37"/>
      <c r="AC87" s="37"/>
      <c r="AD87" s="37"/>
      <c r="AE87" s="37"/>
      <c r="AT87" s="16" t="s">
        <v>70</v>
      </c>
      <c r="AU87" s="16" t="s">
        <v>186</v>
      </c>
      <c r="BK87" s="203">
        <f>BK88</f>
        <v>0</v>
      </c>
    </row>
    <row r="88" s="11" customFormat="1" ht="25.92" customHeight="1">
      <c r="A88" s="11"/>
      <c r="B88" s="204"/>
      <c r="C88" s="205"/>
      <c r="D88" s="206" t="s">
        <v>70</v>
      </c>
      <c r="E88" s="207" t="s">
        <v>113</v>
      </c>
      <c r="F88" s="207" t="s">
        <v>2293</v>
      </c>
      <c r="G88" s="205"/>
      <c r="H88" s="205"/>
      <c r="I88" s="208"/>
      <c r="J88" s="209">
        <f>BK88</f>
        <v>0</v>
      </c>
      <c r="K88" s="205"/>
      <c r="L88" s="210"/>
      <c r="M88" s="211"/>
      <c r="N88" s="212"/>
      <c r="O88" s="212"/>
      <c r="P88" s="213">
        <f>P89</f>
        <v>0</v>
      </c>
      <c r="Q88" s="212"/>
      <c r="R88" s="213">
        <f>R89</f>
        <v>0.0088000000000000005</v>
      </c>
      <c r="S88" s="212"/>
      <c r="T88" s="214">
        <f>T89</f>
        <v>0</v>
      </c>
      <c r="U88" s="11"/>
      <c r="V88" s="11"/>
      <c r="W88" s="11"/>
      <c r="X88" s="11"/>
      <c r="Y88" s="11"/>
      <c r="Z88" s="11"/>
      <c r="AA88" s="11"/>
      <c r="AB88" s="11"/>
      <c r="AC88" s="11"/>
      <c r="AD88" s="11"/>
      <c r="AE88" s="11"/>
      <c r="AR88" s="215" t="s">
        <v>220</v>
      </c>
      <c r="AT88" s="216" t="s">
        <v>70</v>
      </c>
      <c r="AU88" s="216" t="s">
        <v>71</v>
      </c>
      <c r="AY88" s="215" t="s">
        <v>202</v>
      </c>
      <c r="BK88" s="217">
        <f>BK89</f>
        <v>0</v>
      </c>
    </row>
    <row r="89" s="11" customFormat="1" ht="22.8" customHeight="1">
      <c r="A89" s="11"/>
      <c r="B89" s="204"/>
      <c r="C89" s="205"/>
      <c r="D89" s="206" t="s">
        <v>70</v>
      </c>
      <c r="E89" s="252" t="s">
        <v>3024</v>
      </c>
      <c r="F89" s="252" t="s">
        <v>3025</v>
      </c>
      <c r="G89" s="205"/>
      <c r="H89" s="205"/>
      <c r="I89" s="208"/>
      <c r="J89" s="253">
        <f>BK89</f>
        <v>0</v>
      </c>
      <c r="K89" s="205"/>
      <c r="L89" s="210"/>
      <c r="M89" s="211"/>
      <c r="N89" s="212"/>
      <c r="O89" s="212"/>
      <c r="P89" s="213">
        <f>SUM(P90:P98)</f>
        <v>0</v>
      </c>
      <c r="Q89" s="212"/>
      <c r="R89" s="213">
        <f>SUM(R90:R98)</f>
        <v>0.0088000000000000005</v>
      </c>
      <c r="S89" s="212"/>
      <c r="T89" s="214">
        <f>SUM(T90:T98)</f>
        <v>0</v>
      </c>
      <c r="U89" s="11"/>
      <c r="V89" s="11"/>
      <c r="W89" s="11"/>
      <c r="X89" s="11"/>
      <c r="Y89" s="11"/>
      <c r="Z89" s="11"/>
      <c r="AA89" s="11"/>
      <c r="AB89" s="11"/>
      <c r="AC89" s="11"/>
      <c r="AD89" s="11"/>
      <c r="AE89" s="11"/>
      <c r="AR89" s="215" t="s">
        <v>220</v>
      </c>
      <c r="AT89" s="216" t="s">
        <v>70</v>
      </c>
      <c r="AU89" s="216" t="s">
        <v>78</v>
      </c>
      <c r="AY89" s="215" t="s">
        <v>202</v>
      </c>
      <c r="BK89" s="217">
        <f>SUM(BK90:BK98)</f>
        <v>0</v>
      </c>
    </row>
    <row r="90" s="2" customFormat="1" ht="16.5" customHeight="1">
      <c r="A90" s="37"/>
      <c r="B90" s="38"/>
      <c r="C90" s="232" t="s">
        <v>78</v>
      </c>
      <c r="D90" s="232" t="s">
        <v>259</v>
      </c>
      <c r="E90" s="233" t="s">
        <v>3026</v>
      </c>
      <c r="F90" s="234" t="s">
        <v>3025</v>
      </c>
      <c r="G90" s="235" t="s">
        <v>3027</v>
      </c>
      <c r="H90" s="236">
        <v>1</v>
      </c>
      <c r="I90" s="237"/>
      <c r="J90" s="238">
        <f>ROUND(I90*H90,2)</f>
        <v>0</v>
      </c>
      <c r="K90" s="234" t="s">
        <v>1596</v>
      </c>
      <c r="L90" s="43"/>
      <c r="M90" s="239" t="s">
        <v>19</v>
      </c>
      <c r="N90" s="240"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3028</v>
      </c>
      <c r="AT90" s="230" t="s">
        <v>259</v>
      </c>
      <c r="AU90" s="230" t="s">
        <v>80</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3028</v>
      </c>
      <c r="BM90" s="230" t="s">
        <v>3029</v>
      </c>
    </row>
    <row r="91" s="2" customFormat="1" ht="16.5" customHeight="1">
      <c r="A91" s="37"/>
      <c r="B91" s="38"/>
      <c r="C91" s="232" t="s">
        <v>80</v>
      </c>
      <c r="D91" s="232" t="s">
        <v>259</v>
      </c>
      <c r="E91" s="233" t="s">
        <v>3030</v>
      </c>
      <c r="F91" s="234" t="s">
        <v>3031</v>
      </c>
      <c r="G91" s="235" t="s">
        <v>2019</v>
      </c>
      <c r="H91" s="236">
        <v>1</v>
      </c>
      <c r="I91" s="237"/>
      <c r="J91" s="238">
        <f>ROUND(I91*H91,2)</f>
        <v>0</v>
      </c>
      <c r="K91" s="234" t="s">
        <v>1596</v>
      </c>
      <c r="L91" s="43"/>
      <c r="M91" s="239" t="s">
        <v>19</v>
      </c>
      <c r="N91" s="240" t="s">
        <v>42</v>
      </c>
      <c r="O91" s="83"/>
      <c r="P91" s="228">
        <f>O91*H91</f>
        <v>0</v>
      </c>
      <c r="Q91" s="228">
        <v>0.0088000000000000005</v>
      </c>
      <c r="R91" s="228">
        <f>Q91*H91</f>
        <v>0.0088000000000000005</v>
      </c>
      <c r="S91" s="228">
        <v>0</v>
      </c>
      <c r="T91" s="229">
        <f>S91*H91</f>
        <v>0</v>
      </c>
      <c r="U91" s="37"/>
      <c r="V91" s="37"/>
      <c r="W91" s="37"/>
      <c r="X91" s="37"/>
      <c r="Y91" s="37"/>
      <c r="Z91" s="37"/>
      <c r="AA91" s="37"/>
      <c r="AB91" s="37"/>
      <c r="AC91" s="37"/>
      <c r="AD91" s="37"/>
      <c r="AE91" s="37"/>
      <c r="AR91" s="230" t="s">
        <v>3028</v>
      </c>
      <c r="AT91" s="230" t="s">
        <v>259</v>
      </c>
      <c r="AU91" s="230" t="s">
        <v>80</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3028</v>
      </c>
      <c r="BM91" s="230" t="s">
        <v>3032</v>
      </c>
    </row>
    <row r="92" s="2" customFormat="1">
      <c r="A92" s="37"/>
      <c r="B92" s="38"/>
      <c r="C92" s="39"/>
      <c r="D92" s="254" t="s">
        <v>1355</v>
      </c>
      <c r="E92" s="39"/>
      <c r="F92" s="255" t="s">
        <v>3033</v>
      </c>
      <c r="G92" s="39"/>
      <c r="H92" s="39"/>
      <c r="I92" s="146"/>
      <c r="J92" s="39"/>
      <c r="K92" s="39"/>
      <c r="L92" s="43"/>
      <c r="M92" s="256"/>
      <c r="N92" s="257"/>
      <c r="O92" s="83"/>
      <c r="P92" s="83"/>
      <c r="Q92" s="83"/>
      <c r="R92" s="83"/>
      <c r="S92" s="83"/>
      <c r="T92" s="84"/>
      <c r="U92" s="37"/>
      <c r="V92" s="37"/>
      <c r="W92" s="37"/>
      <c r="X92" s="37"/>
      <c r="Y92" s="37"/>
      <c r="Z92" s="37"/>
      <c r="AA92" s="37"/>
      <c r="AB92" s="37"/>
      <c r="AC92" s="37"/>
      <c r="AD92" s="37"/>
      <c r="AE92" s="37"/>
      <c r="AT92" s="16" t="s">
        <v>1355</v>
      </c>
      <c r="AU92" s="16" t="s">
        <v>80</v>
      </c>
    </row>
    <row r="93" s="2" customFormat="1" ht="16.5" customHeight="1">
      <c r="A93" s="37"/>
      <c r="B93" s="38"/>
      <c r="C93" s="232" t="s">
        <v>93</v>
      </c>
      <c r="D93" s="232" t="s">
        <v>259</v>
      </c>
      <c r="E93" s="233" t="s">
        <v>3034</v>
      </c>
      <c r="F93" s="234" t="s">
        <v>3035</v>
      </c>
      <c r="G93" s="235" t="s">
        <v>3027</v>
      </c>
      <c r="H93" s="236">
        <v>1</v>
      </c>
      <c r="I93" s="237"/>
      <c r="J93" s="238">
        <f>ROUND(I93*H93,2)</f>
        <v>0</v>
      </c>
      <c r="K93" s="234" t="s">
        <v>1596</v>
      </c>
      <c r="L93" s="43"/>
      <c r="M93" s="239" t="s">
        <v>19</v>
      </c>
      <c r="N93" s="240" t="s">
        <v>42</v>
      </c>
      <c r="O93" s="83"/>
      <c r="P93" s="228">
        <f>O93*H93</f>
        <v>0</v>
      </c>
      <c r="Q93" s="228">
        <v>0</v>
      </c>
      <c r="R93" s="228">
        <f>Q93*H93</f>
        <v>0</v>
      </c>
      <c r="S93" s="228">
        <v>0</v>
      </c>
      <c r="T93" s="229">
        <f>S93*H93</f>
        <v>0</v>
      </c>
      <c r="U93" s="37"/>
      <c r="V93" s="37"/>
      <c r="W93" s="37"/>
      <c r="X93" s="37"/>
      <c r="Y93" s="37"/>
      <c r="Z93" s="37"/>
      <c r="AA93" s="37"/>
      <c r="AB93" s="37"/>
      <c r="AC93" s="37"/>
      <c r="AD93" s="37"/>
      <c r="AE93" s="37"/>
      <c r="AR93" s="230" t="s">
        <v>3028</v>
      </c>
      <c r="AT93" s="230" t="s">
        <v>259</v>
      </c>
      <c r="AU93" s="230" t="s">
        <v>80</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3028</v>
      </c>
      <c r="BM93" s="230" t="s">
        <v>3036</v>
      </c>
    </row>
    <row r="94" s="2" customFormat="1" ht="16.5" customHeight="1">
      <c r="A94" s="37"/>
      <c r="B94" s="38"/>
      <c r="C94" s="232" t="s">
        <v>209</v>
      </c>
      <c r="D94" s="232" t="s">
        <v>259</v>
      </c>
      <c r="E94" s="233" t="s">
        <v>3037</v>
      </c>
      <c r="F94" s="234" t="s">
        <v>3038</v>
      </c>
      <c r="G94" s="235" t="s">
        <v>3027</v>
      </c>
      <c r="H94" s="236">
        <v>1</v>
      </c>
      <c r="I94" s="237"/>
      <c r="J94" s="238">
        <f>ROUND(I94*H94,2)</f>
        <v>0</v>
      </c>
      <c r="K94" s="234" t="s">
        <v>1596</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3028</v>
      </c>
      <c r="AT94" s="230" t="s">
        <v>259</v>
      </c>
      <c r="AU94" s="230" t="s">
        <v>80</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3028</v>
      </c>
      <c r="BM94" s="230" t="s">
        <v>3039</v>
      </c>
    </row>
    <row r="95" s="2" customFormat="1" ht="16.5" customHeight="1">
      <c r="A95" s="37"/>
      <c r="B95" s="38"/>
      <c r="C95" s="232" t="s">
        <v>220</v>
      </c>
      <c r="D95" s="232" t="s">
        <v>259</v>
      </c>
      <c r="E95" s="233" t="s">
        <v>3040</v>
      </c>
      <c r="F95" s="234" t="s">
        <v>3041</v>
      </c>
      <c r="G95" s="235" t="s">
        <v>3027</v>
      </c>
      <c r="H95" s="236">
        <v>1</v>
      </c>
      <c r="I95" s="237"/>
      <c r="J95" s="238">
        <f>ROUND(I95*H95,2)</f>
        <v>0</v>
      </c>
      <c r="K95" s="234" t="s">
        <v>1596</v>
      </c>
      <c r="L95" s="43"/>
      <c r="M95" s="239" t="s">
        <v>19</v>
      </c>
      <c r="N95" s="240" t="s">
        <v>42</v>
      </c>
      <c r="O95" s="83"/>
      <c r="P95" s="228">
        <f>O95*H95</f>
        <v>0</v>
      </c>
      <c r="Q95" s="228">
        <v>0</v>
      </c>
      <c r="R95" s="228">
        <f>Q95*H95</f>
        <v>0</v>
      </c>
      <c r="S95" s="228">
        <v>0</v>
      </c>
      <c r="T95" s="229">
        <f>S95*H95</f>
        <v>0</v>
      </c>
      <c r="U95" s="37"/>
      <c r="V95" s="37"/>
      <c r="W95" s="37"/>
      <c r="X95" s="37"/>
      <c r="Y95" s="37"/>
      <c r="Z95" s="37"/>
      <c r="AA95" s="37"/>
      <c r="AB95" s="37"/>
      <c r="AC95" s="37"/>
      <c r="AD95" s="37"/>
      <c r="AE95" s="37"/>
      <c r="AR95" s="230" t="s">
        <v>3028</v>
      </c>
      <c r="AT95" s="230" t="s">
        <v>259</v>
      </c>
      <c r="AU95" s="230" t="s">
        <v>80</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3028</v>
      </c>
      <c r="BM95" s="230" t="s">
        <v>3042</v>
      </c>
    </row>
    <row r="96" s="2" customFormat="1" ht="16.5" customHeight="1">
      <c r="A96" s="37"/>
      <c r="B96" s="38"/>
      <c r="C96" s="232" t="s">
        <v>224</v>
      </c>
      <c r="D96" s="232" t="s">
        <v>259</v>
      </c>
      <c r="E96" s="233" t="s">
        <v>3043</v>
      </c>
      <c r="F96" s="234" t="s">
        <v>3044</v>
      </c>
      <c r="G96" s="235" t="s">
        <v>3027</v>
      </c>
      <c r="H96" s="236">
        <v>1</v>
      </c>
      <c r="I96" s="237"/>
      <c r="J96" s="238">
        <f>ROUND(I96*H96,2)</f>
        <v>0</v>
      </c>
      <c r="K96" s="234" t="s">
        <v>1596</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3028</v>
      </c>
      <c r="AT96" s="230" t="s">
        <v>259</v>
      </c>
      <c r="AU96" s="230" t="s">
        <v>80</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3028</v>
      </c>
      <c r="BM96" s="230" t="s">
        <v>3045</v>
      </c>
    </row>
    <row r="97" s="2" customFormat="1" ht="16.5" customHeight="1">
      <c r="A97" s="37"/>
      <c r="B97" s="38"/>
      <c r="C97" s="232" t="s">
        <v>228</v>
      </c>
      <c r="D97" s="232" t="s">
        <v>259</v>
      </c>
      <c r="E97" s="233" t="s">
        <v>3046</v>
      </c>
      <c r="F97" s="234" t="s">
        <v>3047</v>
      </c>
      <c r="G97" s="235" t="s">
        <v>3027</v>
      </c>
      <c r="H97" s="236">
        <v>1</v>
      </c>
      <c r="I97" s="237"/>
      <c r="J97" s="238">
        <f>ROUND(I97*H97,2)</f>
        <v>0</v>
      </c>
      <c r="K97" s="234" t="s">
        <v>1596</v>
      </c>
      <c r="L97" s="43"/>
      <c r="M97" s="239" t="s">
        <v>19</v>
      </c>
      <c r="N97" s="240"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3028</v>
      </c>
      <c r="AT97" s="230" t="s">
        <v>259</v>
      </c>
      <c r="AU97" s="230" t="s">
        <v>80</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3028</v>
      </c>
      <c r="BM97" s="230" t="s">
        <v>3048</v>
      </c>
    </row>
    <row r="98" s="2" customFormat="1" ht="16.5" customHeight="1">
      <c r="A98" s="37"/>
      <c r="B98" s="38"/>
      <c r="C98" s="232" t="s">
        <v>208</v>
      </c>
      <c r="D98" s="232" t="s">
        <v>259</v>
      </c>
      <c r="E98" s="233" t="s">
        <v>3049</v>
      </c>
      <c r="F98" s="234" t="s">
        <v>3050</v>
      </c>
      <c r="G98" s="235" t="s">
        <v>3027</v>
      </c>
      <c r="H98" s="236">
        <v>1</v>
      </c>
      <c r="I98" s="237"/>
      <c r="J98" s="238">
        <f>ROUND(I98*H98,2)</f>
        <v>0</v>
      </c>
      <c r="K98" s="234" t="s">
        <v>1596</v>
      </c>
      <c r="L98" s="43"/>
      <c r="M98" s="258" t="s">
        <v>19</v>
      </c>
      <c r="N98" s="259" t="s">
        <v>42</v>
      </c>
      <c r="O98" s="243"/>
      <c r="P98" s="244">
        <f>O98*H98</f>
        <v>0</v>
      </c>
      <c r="Q98" s="244">
        <v>0</v>
      </c>
      <c r="R98" s="244">
        <f>Q98*H98</f>
        <v>0</v>
      </c>
      <c r="S98" s="244">
        <v>0</v>
      </c>
      <c r="T98" s="245">
        <f>S98*H98</f>
        <v>0</v>
      </c>
      <c r="U98" s="37"/>
      <c r="V98" s="37"/>
      <c r="W98" s="37"/>
      <c r="X98" s="37"/>
      <c r="Y98" s="37"/>
      <c r="Z98" s="37"/>
      <c r="AA98" s="37"/>
      <c r="AB98" s="37"/>
      <c r="AC98" s="37"/>
      <c r="AD98" s="37"/>
      <c r="AE98" s="37"/>
      <c r="AR98" s="230" t="s">
        <v>3028</v>
      </c>
      <c r="AT98" s="230" t="s">
        <v>259</v>
      </c>
      <c r="AU98" s="230" t="s">
        <v>80</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3028</v>
      </c>
      <c r="BM98" s="230" t="s">
        <v>3051</v>
      </c>
    </row>
    <row r="99" s="2" customFormat="1" ht="6.96" customHeight="1">
      <c r="A99" s="37"/>
      <c r="B99" s="58"/>
      <c r="C99" s="59"/>
      <c r="D99" s="59"/>
      <c r="E99" s="59"/>
      <c r="F99" s="59"/>
      <c r="G99" s="59"/>
      <c r="H99" s="59"/>
      <c r="I99" s="175"/>
      <c r="J99" s="59"/>
      <c r="K99" s="59"/>
      <c r="L99" s="43"/>
      <c r="M99" s="37"/>
      <c r="O99" s="37"/>
      <c r="P99" s="37"/>
      <c r="Q99" s="37"/>
      <c r="R99" s="37"/>
      <c r="S99" s="37"/>
      <c r="T99" s="37"/>
      <c r="U99" s="37"/>
      <c r="V99" s="37"/>
      <c r="W99" s="37"/>
      <c r="X99" s="37"/>
      <c r="Y99" s="37"/>
      <c r="Z99" s="37"/>
      <c r="AA99" s="37"/>
      <c r="AB99" s="37"/>
      <c r="AC99" s="37"/>
      <c r="AD99" s="37"/>
      <c r="AE99" s="37"/>
    </row>
  </sheetData>
  <sheetProtection sheet="1" autoFilter="0" formatColumns="0" formatRows="0" objects="1" scenarios="1" spinCount="100000" saltValue="lxTJ5xSeu7YKoyusQlwX1IX1If5791a1sAWzipu+QYrer293/ZZ+fhUGAihG4DfZGKYMm6TdFIYmbwVfMMpOQg==" hashValue="xPbgclRKq7MTwWJO0beCz92HJWIUelFvIclVx+Rwcg+wap9QJVsL3+EJdQog+oRR6gC7WrfWF+4Z0CUtwORxgA==" algorithmName="SHA-512" password="CC35"/>
  <autoFilter ref="C86:K9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9" customWidth="1"/>
    <col min="2" max="2" width="1.667969" style="279" customWidth="1"/>
    <col min="3" max="4" width="5" style="279" customWidth="1"/>
    <col min="5" max="5" width="11.66016" style="279" customWidth="1"/>
    <col min="6" max="6" width="9.160156" style="279" customWidth="1"/>
    <col min="7" max="7" width="5" style="279" customWidth="1"/>
    <col min="8" max="8" width="77.83203" style="279" customWidth="1"/>
    <col min="9" max="10" width="20" style="279" customWidth="1"/>
    <col min="11" max="11" width="1.667969" style="279" customWidth="1"/>
  </cols>
  <sheetData>
    <row r="1" s="1" customFormat="1" ht="37.5" customHeight="1"/>
    <row r="2" s="1" customFormat="1" ht="7.5" customHeight="1">
      <c r="B2" s="280"/>
      <c r="C2" s="281"/>
      <c r="D2" s="281"/>
      <c r="E2" s="281"/>
      <c r="F2" s="281"/>
      <c r="G2" s="281"/>
      <c r="H2" s="281"/>
      <c r="I2" s="281"/>
      <c r="J2" s="281"/>
      <c r="K2" s="282"/>
    </row>
    <row r="3" s="14" customFormat="1" ht="45" customHeight="1">
      <c r="B3" s="283"/>
      <c r="C3" s="284" t="s">
        <v>3052</v>
      </c>
      <c r="D3" s="284"/>
      <c r="E3" s="284"/>
      <c r="F3" s="284"/>
      <c r="G3" s="284"/>
      <c r="H3" s="284"/>
      <c r="I3" s="284"/>
      <c r="J3" s="284"/>
      <c r="K3" s="285"/>
    </row>
    <row r="4" s="1" customFormat="1" ht="25.5" customHeight="1">
      <c r="B4" s="286"/>
      <c r="C4" s="287" t="s">
        <v>3053</v>
      </c>
      <c r="D4" s="287"/>
      <c r="E4" s="287"/>
      <c r="F4" s="287"/>
      <c r="G4" s="287"/>
      <c r="H4" s="287"/>
      <c r="I4" s="287"/>
      <c r="J4" s="287"/>
      <c r="K4" s="288"/>
    </row>
    <row r="5" s="1" customFormat="1" ht="5.25" customHeight="1">
      <c r="B5" s="286"/>
      <c r="C5" s="289"/>
      <c r="D5" s="289"/>
      <c r="E5" s="289"/>
      <c r="F5" s="289"/>
      <c r="G5" s="289"/>
      <c r="H5" s="289"/>
      <c r="I5" s="289"/>
      <c r="J5" s="289"/>
      <c r="K5" s="288"/>
    </row>
    <row r="6" s="1" customFormat="1" ht="15" customHeight="1">
      <c r="B6" s="286"/>
      <c r="C6" s="290" t="s">
        <v>3054</v>
      </c>
      <c r="D6" s="290"/>
      <c r="E6" s="290"/>
      <c r="F6" s="290"/>
      <c r="G6" s="290"/>
      <c r="H6" s="290"/>
      <c r="I6" s="290"/>
      <c r="J6" s="290"/>
      <c r="K6" s="288"/>
    </row>
    <row r="7" s="1" customFormat="1" ht="15" customHeight="1">
      <c r="B7" s="291"/>
      <c r="C7" s="290" t="s">
        <v>3055</v>
      </c>
      <c r="D7" s="290"/>
      <c r="E7" s="290"/>
      <c r="F7" s="290"/>
      <c r="G7" s="290"/>
      <c r="H7" s="290"/>
      <c r="I7" s="290"/>
      <c r="J7" s="290"/>
      <c r="K7" s="288"/>
    </row>
    <row r="8" s="1" customFormat="1" ht="12.75" customHeight="1">
      <c r="B8" s="291"/>
      <c r="C8" s="290"/>
      <c r="D8" s="290"/>
      <c r="E8" s="290"/>
      <c r="F8" s="290"/>
      <c r="G8" s="290"/>
      <c r="H8" s="290"/>
      <c r="I8" s="290"/>
      <c r="J8" s="290"/>
      <c r="K8" s="288"/>
    </row>
    <row r="9" s="1" customFormat="1" ht="15" customHeight="1">
      <c r="B9" s="291"/>
      <c r="C9" s="290" t="s">
        <v>3056</v>
      </c>
      <c r="D9" s="290"/>
      <c r="E9" s="290"/>
      <c r="F9" s="290"/>
      <c r="G9" s="290"/>
      <c r="H9" s="290"/>
      <c r="I9" s="290"/>
      <c r="J9" s="290"/>
      <c r="K9" s="288"/>
    </row>
    <row r="10" s="1" customFormat="1" ht="15" customHeight="1">
      <c r="B10" s="291"/>
      <c r="C10" s="290"/>
      <c r="D10" s="290" t="s">
        <v>3057</v>
      </c>
      <c r="E10" s="290"/>
      <c r="F10" s="290"/>
      <c r="G10" s="290"/>
      <c r="H10" s="290"/>
      <c r="I10" s="290"/>
      <c r="J10" s="290"/>
      <c r="K10" s="288"/>
    </row>
    <row r="11" s="1" customFormat="1" ht="15" customHeight="1">
      <c r="B11" s="291"/>
      <c r="C11" s="292"/>
      <c r="D11" s="290" t="s">
        <v>3058</v>
      </c>
      <c r="E11" s="290"/>
      <c r="F11" s="290"/>
      <c r="G11" s="290"/>
      <c r="H11" s="290"/>
      <c r="I11" s="290"/>
      <c r="J11" s="290"/>
      <c r="K11" s="288"/>
    </row>
    <row r="12" s="1" customFormat="1" ht="15" customHeight="1">
      <c r="B12" s="291"/>
      <c r="C12" s="292"/>
      <c r="D12" s="290"/>
      <c r="E12" s="290"/>
      <c r="F12" s="290"/>
      <c r="G12" s="290"/>
      <c r="H12" s="290"/>
      <c r="I12" s="290"/>
      <c r="J12" s="290"/>
      <c r="K12" s="288"/>
    </row>
    <row r="13" s="1" customFormat="1" ht="15" customHeight="1">
      <c r="B13" s="291"/>
      <c r="C13" s="292"/>
      <c r="D13" s="293" t="s">
        <v>3059</v>
      </c>
      <c r="E13" s="290"/>
      <c r="F13" s="290"/>
      <c r="G13" s="290"/>
      <c r="H13" s="290"/>
      <c r="I13" s="290"/>
      <c r="J13" s="290"/>
      <c r="K13" s="288"/>
    </row>
    <row r="14" s="1" customFormat="1" ht="12.75" customHeight="1">
      <c r="B14" s="291"/>
      <c r="C14" s="292"/>
      <c r="D14" s="292"/>
      <c r="E14" s="292"/>
      <c r="F14" s="292"/>
      <c r="G14" s="292"/>
      <c r="H14" s="292"/>
      <c r="I14" s="292"/>
      <c r="J14" s="292"/>
      <c r="K14" s="288"/>
    </row>
    <row r="15" s="1" customFormat="1" ht="15" customHeight="1">
      <c r="B15" s="291"/>
      <c r="C15" s="292"/>
      <c r="D15" s="290" t="s">
        <v>3060</v>
      </c>
      <c r="E15" s="290"/>
      <c r="F15" s="290"/>
      <c r="G15" s="290"/>
      <c r="H15" s="290"/>
      <c r="I15" s="290"/>
      <c r="J15" s="290"/>
      <c r="K15" s="288"/>
    </row>
    <row r="16" s="1" customFormat="1" ht="15" customHeight="1">
      <c r="B16" s="291"/>
      <c r="C16" s="292"/>
      <c r="D16" s="290" t="s">
        <v>3061</v>
      </c>
      <c r="E16" s="290"/>
      <c r="F16" s="290"/>
      <c r="G16" s="290"/>
      <c r="H16" s="290"/>
      <c r="I16" s="290"/>
      <c r="J16" s="290"/>
      <c r="K16" s="288"/>
    </row>
    <row r="17" s="1" customFormat="1" ht="15" customHeight="1">
      <c r="B17" s="291"/>
      <c r="C17" s="292"/>
      <c r="D17" s="290" t="s">
        <v>3062</v>
      </c>
      <c r="E17" s="290"/>
      <c r="F17" s="290"/>
      <c r="G17" s="290"/>
      <c r="H17" s="290"/>
      <c r="I17" s="290"/>
      <c r="J17" s="290"/>
      <c r="K17" s="288"/>
    </row>
    <row r="18" s="1" customFormat="1" ht="15" customHeight="1">
      <c r="B18" s="291"/>
      <c r="C18" s="292"/>
      <c r="D18" s="292"/>
      <c r="E18" s="294" t="s">
        <v>77</v>
      </c>
      <c r="F18" s="290" t="s">
        <v>3063</v>
      </c>
      <c r="G18" s="290"/>
      <c r="H18" s="290"/>
      <c r="I18" s="290"/>
      <c r="J18" s="290"/>
      <c r="K18" s="288"/>
    </row>
    <row r="19" s="1" customFormat="1" ht="15" customHeight="1">
      <c r="B19" s="291"/>
      <c r="C19" s="292"/>
      <c r="D19" s="292"/>
      <c r="E19" s="294" t="s">
        <v>3064</v>
      </c>
      <c r="F19" s="290" t="s">
        <v>3065</v>
      </c>
      <c r="G19" s="290"/>
      <c r="H19" s="290"/>
      <c r="I19" s="290"/>
      <c r="J19" s="290"/>
      <c r="K19" s="288"/>
    </row>
    <row r="20" s="1" customFormat="1" ht="15" customHeight="1">
      <c r="B20" s="291"/>
      <c r="C20" s="292"/>
      <c r="D20" s="292"/>
      <c r="E20" s="294" t="s">
        <v>3066</v>
      </c>
      <c r="F20" s="290" t="s">
        <v>3067</v>
      </c>
      <c r="G20" s="290"/>
      <c r="H20" s="290"/>
      <c r="I20" s="290"/>
      <c r="J20" s="290"/>
      <c r="K20" s="288"/>
    </row>
    <row r="21" s="1" customFormat="1" ht="15" customHeight="1">
      <c r="B21" s="291"/>
      <c r="C21" s="292"/>
      <c r="D21" s="292"/>
      <c r="E21" s="294" t="s">
        <v>169</v>
      </c>
      <c r="F21" s="290" t="s">
        <v>170</v>
      </c>
      <c r="G21" s="290"/>
      <c r="H21" s="290"/>
      <c r="I21" s="290"/>
      <c r="J21" s="290"/>
      <c r="K21" s="288"/>
    </row>
    <row r="22" s="1" customFormat="1" ht="15" customHeight="1">
      <c r="B22" s="291"/>
      <c r="C22" s="292"/>
      <c r="D22" s="292"/>
      <c r="E22" s="294" t="s">
        <v>2076</v>
      </c>
      <c r="F22" s="290" t="s">
        <v>2077</v>
      </c>
      <c r="G22" s="290"/>
      <c r="H22" s="290"/>
      <c r="I22" s="290"/>
      <c r="J22" s="290"/>
      <c r="K22" s="288"/>
    </row>
    <row r="23" s="1" customFormat="1" ht="15" customHeight="1">
      <c r="B23" s="291"/>
      <c r="C23" s="292"/>
      <c r="D23" s="292"/>
      <c r="E23" s="294" t="s">
        <v>84</v>
      </c>
      <c r="F23" s="290" t="s">
        <v>3068</v>
      </c>
      <c r="G23" s="290"/>
      <c r="H23" s="290"/>
      <c r="I23" s="290"/>
      <c r="J23" s="290"/>
      <c r="K23" s="288"/>
    </row>
    <row r="24" s="1" customFormat="1" ht="12.75" customHeight="1">
      <c r="B24" s="291"/>
      <c r="C24" s="292"/>
      <c r="D24" s="292"/>
      <c r="E24" s="292"/>
      <c r="F24" s="292"/>
      <c r="G24" s="292"/>
      <c r="H24" s="292"/>
      <c r="I24" s="292"/>
      <c r="J24" s="292"/>
      <c r="K24" s="288"/>
    </row>
    <row r="25" s="1" customFormat="1" ht="15" customHeight="1">
      <c r="B25" s="291"/>
      <c r="C25" s="290" t="s">
        <v>3069</v>
      </c>
      <c r="D25" s="290"/>
      <c r="E25" s="290"/>
      <c r="F25" s="290"/>
      <c r="G25" s="290"/>
      <c r="H25" s="290"/>
      <c r="I25" s="290"/>
      <c r="J25" s="290"/>
      <c r="K25" s="288"/>
    </row>
    <row r="26" s="1" customFormat="1" ht="15" customHeight="1">
      <c r="B26" s="291"/>
      <c r="C26" s="290" t="s">
        <v>3070</v>
      </c>
      <c r="D26" s="290"/>
      <c r="E26" s="290"/>
      <c r="F26" s="290"/>
      <c r="G26" s="290"/>
      <c r="H26" s="290"/>
      <c r="I26" s="290"/>
      <c r="J26" s="290"/>
      <c r="K26" s="288"/>
    </row>
    <row r="27" s="1" customFormat="1" ht="15" customHeight="1">
      <c r="B27" s="291"/>
      <c r="C27" s="290"/>
      <c r="D27" s="290" t="s">
        <v>3071</v>
      </c>
      <c r="E27" s="290"/>
      <c r="F27" s="290"/>
      <c r="G27" s="290"/>
      <c r="H27" s="290"/>
      <c r="I27" s="290"/>
      <c r="J27" s="290"/>
      <c r="K27" s="288"/>
    </row>
    <row r="28" s="1" customFormat="1" ht="15" customHeight="1">
      <c r="B28" s="291"/>
      <c r="C28" s="292"/>
      <c r="D28" s="290" t="s">
        <v>3072</v>
      </c>
      <c r="E28" s="290"/>
      <c r="F28" s="290"/>
      <c r="G28" s="290"/>
      <c r="H28" s="290"/>
      <c r="I28" s="290"/>
      <c r="J28" s="290"/>
      <c r="K28" s="288"/>
    </row>
    <row r="29" s="1" customFormat="1" ht="12.75" customHeight="1">
      <c r="B29" s="291"/>
      <c r="C29" s="292"/>
      <c r="D29" s="292"/>
      <c r="E29" s="292"/>
      <c r="F29" s="292"/>
      <c r="G29" s="292"/>
      <c r="H29" s="292"/>
      <c r="I29" s="292"/>
      <c r="J29" s="292"/>
      <c r="K29" s="288"/>
    </row>
    <row r="30" s="1" customFormat="1" ht="15" customHeight="1">
      <c r="B30" s="291"/>
      <c r="C30" s="292"/>
      <c r="D30" s="290" t="s">
        <v>3073</v>
      </c>
      <c r="E30" s="290"/>
      <c r="F30" s="290"/>
      <c r="G30" s="290"/>
      <c r="H30" s="290"/>
      <c r="I30" s="290"/>
      <c r="J30" s="290"/>
      <c r="K30" s="288"/>
    </row>
    <row r="31" s="1" customFormat="1" ht="15" customHeight="1">
      <c r="B31" s="291"/>
      <c r="C31" s="292"/>
      <c r="D31" s="290" t="s">
        <v>3074</v>
      </c>
      <c r="E31" s="290"/>
      <c r="F31" s="290"/>
      <c r="G31" s="290"/>
      <c r="H31" s="290"/>
      <c r="I31" s="290"/>
      <c r="J31" s="290"/>
      <c r="K31" s="288"/>
    </row>
    <row r="32" s="1" customFormat="1" ht="12.75" customHeight="1">
      <c r="B32" s="291"/>
      <c r="C32" s="292"/>
      <c r="D32" s="292"/>
      <c r="E32" s="292"/>
      <c r="F32" s="292"/>
      <c r="G32" s="292"/>
      <c r="H32" s="292"/>
      <c r="I32" s="292"/>
      <c r="J32" s="292"/>
      <c r="K32" s="288"/>
    </row>
    <row r="33" s="1" customFormat="1" ht="15" customHeight="1">
      <c r="B33" s="291"/>
      <c r="C33" s="292"/>
      <c r="D33" s="290" t="s">
        <v>3075</v>
      </c>
      <c r="E33" s="290"/>
      <c r="F33" s="290"/>
      <c r="G33" s="290"/>
      <c r="H33" s="290"/>
      <c r="I33" s="290"/>
      <c r="J33" s="290"/>
      <c r="K33" s="288"/>
    </row>
    <row r="34" s="1" customFormat="1" ht="15" customHeight="1">
      <c r="B34" s="291"/>
      <c r="C34" s="292"/>
      <c r="D34" s="290" t="s">
        <v>3076</v>
      </c>
      <c r="E34" s="290"/>
      <c r="F34" s="290"/>
      <c r="G34" s="290"/>
      <c r="H34" s="290"/>
      <c r="I34" s="290"/>
      <c r="J34" s="290"/>
      <c r="K34" s="288"/>
    </row>
    <row r="35" s="1" customFormat="1" ht="15" customHeight="1">
      <c r="B35" s="291"/>
      <c r="C35" s="292"/>
      <c r="D35" s="290" t="s">
        <v>3077</v>
      </c>
      <c r="E35" s="290"/>
      <c r="F35" s="290"/>
      <c r="G35" s="290"/>
      <c r="H35" s="290"/>
      <c r="I35" s="290"/>
      <c r="J35" s="290"/>
      <c r="K35" s="288"/>
    </row>
    <row r="36" s="1" customFormat="1" ht="15" customHeight="1">
      <c r="B36" s="291"/>
      <c r="C36" s="292"/>
      <c r="D36" s="290"/>
      <c r="E36" s="293" t="s">
        <v>189</v>
      </c>
      <c r="F36" s="290"/>
      <c r="G36" s="290" t="s">
        <v>3078</v>
      </c>
      <c r="H36" s="290"/>
      <c r="I36" s="290"/>
      <c r="J36" s="290"/>
      <c r="K36" s="288"/>
    </row>
    <row r="37" s="1" customFormat="1" ht="30.75" customHeight="1">
      <c r="B37" s="291"/>
      <c r="C37" s="292"/>
      <c r="D37" s="290"/>
      <c r="E37" s="293" t="s">
        <v>3079</v>
      </c>
      <c r="F37" s="290"/>
      <c r="G37" s="290" t="s">
        <v>3080</v>
      </c>
      <c r="H37" s="290"/>
      <c r="I37" s="290"/>
      <c r="J37" s="290"/>
      <c r="K37" s="288"/>
    </row>
    <row r="38" s="1" customFormat="1" ht="15" customHeight="1">
      <c r="B38" s="291"/>
      <c r="C38" s="292"/>
      <c r="D38" s="290"/>
      <c r="E38" s="293" t="s">
        <v>52</v>
      </c>
      <c r="F38" s="290"/>
      <c r="G38" s="290" t="s">
        <v>3081</v>
      </c>
      <c r="H38" s="290"/>
      <c r="I38" s="290"/>
      <c r="J38" s="290"/>
      <c r="K38" s="288"/>
    </row>
    <row r="39" s="1" customFormat="1" ht="15" customHeight="1">
      <c r="B39" s="291"/>
      <c r="C39" s="292"/>
      <c r="D39" s="290"/>
      <c r="E39" s="293" t="s">
        <v>53</v>
      </c>
      <c r="F39" s="290"/>
      <c r="G39" s="290" t="s">
        <v>3082</v>
      </c>
      <c r="H39" s="290"/>
      <c r="I39" s="290"/>
      <c r="J39" s="290"/>
      <c r="K39" s="288"/>
    </row>
    <row r="40" s="1" customFormat="1" ht="15" customHeight="1">
      <c r="B40" s="291"/>
      <c r="C40" s="292"/>
      <c r="D40" s="290"/>
      <c r="E40" s="293" t="s">
        <v>190</v>
      </c>
      <c r="F40" s="290"/>
      <c r="G40" s="290" t="s">
        <v>3083</v>
      </c>
      <c r="H40" s="290"/>
      <c r="I40" s="290"/>
      <c r="J40" s="290"/>
      <c r="K40" s="288"/>
    </row>
    <row r="41" s="1" customFormat="1" ht="15" customHeight="1">
      <c r="B41" s="291"/>
      <c r="C41" s="292"/>
      <c r="D41" s="290"/>
      <c r="E41" s="293" t="s">
        <v>191</v>
      </c>
      <c r="F41" s="290"/>
      <c r="G41" s="290" t="s">
        <v>3084</v>
      </c>
      <c r="H41" s="290"/>
      <c r="I41" s="290"/>
      <c r="J41" s="290"/>
      <c r="K41" s="288"/>
    </row>
    <row r="42" s="1" customFormat="1" ht="15" customHeight="1">
      <c r="B42" s="291"/>
      <c r="C42" s="292"/>
      <c r="D42" s="290"/>
      <c r="E42" s="293" t="s">
        <v>3085</v>
      </c>
      <c r="F42" s="290"/>
      <c r="G42" s="290" t="s">
        <v>3086</v>
      </c>
      <c r="H42" s="290"/>
      <c r="I42" s="290"/>
      <c r="J42" s="290"/>
      <c r="K42" s="288"/>
    </row>
    <row r="43" s="1" customFormat="1" ht="15" customHeight="1">
      <c r="B43" s="291"/>
      <c r="C43" s="292"/>
      <c r="D43" s="290"/>
      <c r="E43" s="293"/>
      <c r="F43" s="290"/>
      <c r="G43" s="290" t="s">
        <v>3087</v>
      </c>
      <c r="H43" s="290"/>
      <c r="I43" s="290"/>
      <c r="J43" s="290"/>
      <c r="K43" s="288"/>
    </row>
    <row r="44" s="1" customFormat="1" ht="15" customHeight="1">
      <c r="B44" s="291"/>
      <c r="C44" s="292"/>
      <c r="D44" s="290"/>
      <c r="E44" s="293" t="s">
        <v>3088</v>
      </c>
      <c r="F44" s="290"/>
      <c r="G44" s="290" t="s">
        <v>3089</v>
      </c>
      <c r="H44" s="290"/>
      <c r="I44" s="290"/>
      <c r="J44" s="290"/>
      <c r="K44" s="288"/>
    </row>
    <row r="45" s="1" customFormat="1" ht="15" customHeight="1">
      <c r="B45" s="291"/>
      <c r="C45" s="292"/>
      <c r="D45" s="290"/>
      <c r="E45" s="293" t="s">
        <v>193</v>
      </c>
      <c r="F45" s="290"/>
      <c r="G45" s="290" t="s">
        <v>3090</v>
      </c>
      <c r="H45" s="290"/>
      <c r="I45" s="290"/>
      <c r="J45" s="290"/>
      <c r="K45" s="288"/>
    </row>
    <row r="46" s="1" customFormat="1" ht="12.75" customHeight="1">
      <c r="B46" s="291"/>
      <c r="C46" s="292"/>
      <c r="D46" s="290"/>
      <c r="E46" s="290"/>
      <c r="F46" s="290"/>
      <c r="G46" s="290"/>
      <c r="H46" s="290"/>
      <c r="I46" s="290"/>
      <c r="J46" s="290"/>
      <c r="K46" s="288"/>
    </row>
    <row r="47" s="1" customFormat="1" ht="15" customHeight="1">
      <c r="B47" s="291"/>
      <c r="C47" s="292"/>
      <c r="D47" s="290" t="s">
        <v>3091</v>
      </c>
      <c r="E47" s="290"/>
      <c r="F47" s="290"/>
      <c r="G47" s="290"/>
      <c r="H47" s="290"/>
      <c r="I47" s="290"/>
      <c r="J47" s="290"/>
      <c r="K47" s="288"/>
    </row>
    <row r="48" s="1" customFormat="1" ht="15" customHeight="1">
      <c r="B48" s="291"/>
      <c r="C48" s="292"/>
      <c r="D48" s="292"/>
      <c r="E48" s="290" t="s">
        <v>3092</v>
      </c>
      <c r="F48" s="290"/>
      <c r="G48" s="290"/>
      <c r="H48" s="290"/>
      <c r="I48" s="290"/>
      <c r="J48" s="290"/>
      <c r="K48" s="288"/>
    </row>
    <row r="49" s="1" customFormat="1" ht="15" customHeight="1">
      <c r="B49" s="291"/>
      <c r="C49" s="292"/>
      <c r="D49" s="292"/>
      <c r="E49" s="290" t="s">
        <v>3093</v>
      </c>
      <c r="F49" s="290"/>
      <c r="G49" s="290"/>
      <c r="H49" s="290"/>
      <c r="I49" s="290"/>
      <c r="J49" s="290"/>
      <c r="K49" s="288"/>
    </row>
    <row r="50" s="1" customFormat="1" ht="15" customHeight="1">
      <c r="B50" s="291"/>
      <c r="C50" s="292"/>
      <c r="D50" s="292"/>
      <c r="E50" s="290" t="s">
        <v>3094</v>
      </c>
      <c r="F50" s="290"/>
      <c r="G50" s="290"/>
      <c r="H50" s="290"/>
      <c r="I50" s="290"/>
      <c r="J50" s="290"/>
      <c r="K50" s="288"/>
    </row>
    <row r="51" s="1" customFormat="1" ht="15" customHeight="1">
      <c r="B51" s="291"/>
      <c r="C51" s="292"/>
      <c r="D51" s="290" t="s">
        <v>3095</v>
      </c>
      <c r="E51" s="290"/>
      <c r="F51" s="290"/>
      <c r="G51" s="290"/>
      <c r="H51" s="290"/>
      <c r="I51" s="290"/>
      <c r="J51" s="290"/>
      <c r="K51" s="288"/>
    </row>
    <row r="52" s="1" customFormat="1" ht="25.5" customHeight="1">
      <c r="B52" s="286"/>
      <c r="C52" s="287" t="s">
        <v>3096</v>
      </c>
      <c r="D52" s="287"/>
      <c r="E52" s="287"/>
      <c r="F52" s="287"/>
      <c r="G52" s="287"/>
      <c r="H52" s="287"/>
      <c r="I52" s="287"/>
      <c r="J52" s="287"/>
      <c r="K52" s="288"/>
    </row>
    <row r="53" s="1" customFormat="1" ht="5.25" customHeight="1">
      <c r="B53" s="286"/>
      <c r="C53" s="289"/>
      <c r="D53" s="289"/>
      <c r="E53" s="289"/>
      <c r="F53" s="289"/>
      <c r="G53" s="289"/>
      <c r="H53" s="289"/>
      <c r="I53" s="289"/>
      <c r="J53" s="289"/>
      <c r="K53" s="288"/>
    </row>
    <row r="54" s="1" customFormat="1" ht="15" customHeight="1">
      <c r="B54" s="286"/>
      <c r="C54" s="290" t="s">
        <v>3097</v>
      </c>
      <c r="D54" s="290"/>
      <c r="E54" s="290"/>
      <c r="F54" s="290"/>
      <c r="G54" s="290"/>
      <c r="H54" s="290"/>
      <c r="I54" s="290"/>
      <c r="J54" s="290"/>
      <c r="K54" s="288"/>
    </row>
    <row r="55" s="1" customFormat="1" ht="15" customHeight="1">
      <c r="B55" s="286"/>
      <c r="C55" s="290" t="s">
        <v>3098</v>
      </c>
      <c r="D55" s="290"/>
      <c r="E55" s="290"/>
      <c r="F55" s="290"/>
      <c r="G55" s="290"/>
      <c r="H55" s="290"/>
      <c r="I55" s="290"/>
      <c r="J55" s="290"/>
      <c r="K55" s="288"/>
    </row>
    <row r="56" s="1" customFormat="1" ht="12.75" customHeight="1">
      <c r="B56" s="286"/>
      <c r="C56" s="290"/>
      <c r="D56" s="290"/>
      <c r="E56" s="290"/>
      <c r="F56" s="290"/>
      <c r="G56" s="290"/>
      <c r="H56" s="290"/>
      <c r="I56" s="290"/>
      <c r="J56" s="290"/>
      <c r="K56" s="288"/>
    </row>
    <row r="57" s="1" customFormat="1" ht="15" customHeight="1">
      <c r="B57" s="286"/>
      <c r="C57" s="290" t="s">
        <v>3099</v>
      </c>
      <c r="D57" s="290"/>
      <c r="E57" s="290"/>
      <c r="F57" s="290"/>
      <c r="G57" s="290"/>
      <c r="H57" s="290"/>
      <c r="I57" s="290"/>
      <c r="J57" s="290"/>
      <c r="K57" s="288"/>
    </row>
    <row r="58" s="1" customFormat="1" ht="15" customHeight="1">
      <c r="B58" s="286"/>
      <c r="C58" s="292"/>
      <c r="D58" s="290" t="s">
        <v>3100</v>
      </c>
      <c r="E58" s="290"/>
      <c r="F58" s="290"/>
      <c r="G58" s="290"/>
      <c r="H58" s="290"/>
      <c r="I58" s="290"/>
      <c r="J58" s="290"/>
      <c r="K58" s="288"/>
    </row>
    <row r="59" s="1" customFormat="1" ht="15" customHeight="1">
      <c r="B59" s="286"/>
      <c r="C59" s="292"/>
      <c r="D59" s="290" t="s">
        <v>3101</v>
      </c>
      <c r="E59" s="290"/>
      <c r="F59" s="290"/>
      <c r="G59" s="290"/>
      <c r="H59" s="290"/>
      <c r="I59" s="290"/>
      <c r="J59" s="290"/>
      <c r="K59" s="288"/>
    </row>
    <row r="60" s="1" customFormat="1" ht="15" customHeight="1">
      <c r="B60" s="286"/>
      <c r="C60" s="292"/>
      <c r="D60" s="290" t="s">
        <v>3102</v>
      </c>
      <c r="E60" s="290"/>
      <c r="F60" s="290"/>
      <c r="G60" s="290"/>
      <c r="H60" s="290"/>
      <c r="I60" s="290"/>
      <c r="J60" s="290"/>
      <c r="K60" s="288"/>
    </row>
    <row r="61" s="1" customFormat="1" ht="15" customHeight="1">
      <c r="B61" s="286"/>
      <c r="C61" s="292"/>
      <c r="D61" s="290" t="s">
        <v>3103</v>
      </c>
      <c r="E61" s="290"/>
      <c r="F61" s="290"/>
      <c r="G61" s="290"/>
      <c r="H61" s="290"/>
      <c r="I61" s="290"/>
      <c r="J61" s="290"/>
      <c r="K61" s="288"/>
    </row>
    <row r="62" s="1" customFormat="1" ht="15" customHeight="1">
      <c r="B62" s="286"/>
      <c r="C62" s="292"/>
      <c r="D62" s="295" t="s">
        <v>3104</v>
      </c>
      <c r="E62" s="295"/>
      <c r="F62" s="295"/>
      <c r="G62" s="295"/>
      <c r="H62" s="295"/>
      <c r="I62" s="295"/>
      <c r="J62" s="295"/>
      <c r="K62" s="288"/>
    </row>
    <row r="63" s="1" customFormat="1" ht="15" customHeight="1">
      <c r="B63" s="286"/>
      <c r="C63" s="292"/>
      <c r="D63" s="290" t="s">
        <v>3105</v>
      </c>
      <c r="E63" s="290"/>
      <c r="F63" s="290"/>
      <c r="G63" s="290"/>
      <c r="H63" s="290"/>
      <c r="I63" s="290"/>
      <c r="J63" s="290"/>
      <c r="K63" s="288"/>
    </row>
    <row r="64" s="1" customFormat="1" ht="12.75" customHeight="1">
      <c r="B64" s="286"/>
      <c r="C64" s="292"/>
      <c r="D64" s="292"/>
      <c r="E64" s="296"/>
      <c r="F64" s="292"/>
      <c r="G64" s="292"/>
      <c r="H64" s="292"/>
      <c r="I64" s="292"/>
      <c r="J64" s="292"/>
      <c r="K64" s="288"/>
    </row>
    <row r="65" s="1" customFormat="1" ht="15" customHeight="1">
      <c r="B65" s="286"/>
      <c r="C65" s="292"/>
      <c r="D65" s="290" t="s">
        <v>3106</v>
      </c>
      <c r="E65" s="290"/>
      <c r="F65" s="290"/>
      <c r="G65" s="290"/>
      <c r="H65" s="290"/>
      <c r="I65" s="290"/>
      <c r="J65" s="290"/>
      <c r="K65" s="288"/>
    </row>
    <row r="66" s="1" customFormat="1" ht="15" customHeight="1">
      <c r="B66" s="286"/>
      <c r="C66" s="292"/>
      <c r="D66" s="295" t="s">
        <v>3107</v>
      </c>
      <c r="E66" s="295"/>
      <c r="F66" s="295"/>
      <c r="G66" s="295"/>
      <c r="H66" s="295"/>
      <c r="I66" s="295"/>
      <c r="J66" s="295"/>
      <c r="K66" s="288"/>
    </row>
    <row r="67" s="1" customFormat="1" ht="15" customHeight="1">
      <c r="B67" s="286"/>
      <c r="C67" s="292"/>
      <c r="D67" s="290" t="s">
        <v>3108</v>
      </c>
      <c r="E67" s="290"/>
      <c r="F67" s="290"/>
      <c r="G67" s="290"/>
      <c r="H67" s="290"/>
      <c r="I67" s="290"/>
      <c r="J67" s="290"/>
      <c r="K67" s="288"/>
    </row>
    <row r="68" s="1" customFormat="1" ht="15" customHeight="1">
      <c r="B68" s="286"/>
      <c r="C68" s="292"/>
      <c r="D68" s="290" t="s">
        <v>3109</v>
      </c>
      <c r="E68" s="290"/>
      <c r="F68" s="290"/>
      <c r="G68" s="290"/>
      <c r="H68" s="290"/>
      <c r="I68" s="290"/>
      <c r="J68" s="290"/>
      <c r="K68" s="288"/>
    </row>
    <row r="69" s="1" customFormat="1" ht="15" customHeight="1">
      <c r="B69" s="286"/>
      <c r="C69" s="292"/>
      <c r="D69" s="290" t="s">
        <v>3110</v>
      </c>
      <c r="E69" s="290"/>
      <c r="F69" s="290"/>
      <c r="G69" s="290"/>
      <c r="H69" s="290"/>
      <c r="I69" s="290"/>
      <c r="J69" s="290"/>
      <c r="K69" s="288"/>
    </row>
    <row r="70" s="1" customFormat="1" ht="15" customHeight="1">
      <c r="B70" s="286"/>
      <c r="C70" s="292"/>
      <c r="D70" s="290" t="s">
        <v>3111</v>
      </c>
      <c r="E70" s="290"/>
      <c r="F70" s="290"/>
      <c r="G70" s="290"/>
      <c r="H70" s="290"/>
      <c r="I70" s="290"/>
      <c r="J70" s="290"/>
      <c r="K70" s="288"/>
    </row>
    <row r="71" s="1" customFormat="1" ht="12.75" customHeight="1">
      <c r="B71" s="297"/>
      <c r="C71" s="298"/>
      <c r="D71" s="298"/>
      <c r="E71" s="298"/>
      <c r="F71" s="298"/>
      <c r="G71" s="298"/>
      <c r="H71" s="298"/>
      <c r="I71" s="298"/>
      <c r="J71" s="298"/>
      <c r="K71" s="299"/>
    </row>
    <row r="72" s="1" customFormat="1" ht="18.75" customHeight="1">
      <c r="B72" s="300"/>
      <c r="C72" s="300"/>
      <c r="D72" s="300"/>
      <c r="E72" s="300"/>
      <c r="F72" s="300"/>
      <c r="G72" s="300"/>
      <c r="H72" s="300"/>
      <c r="I72" s="300"/>
      <c r="J72" s="300"/>
      <c r="K72" s="301"/>
    </row>
    <row r="73" s="1" customFormat="1" ht="18.75" customHeight="1">
      <c r="B73" s="301"/>
      <c r="C73" s="301"/>
      <c r="D73" s="301"/>
      <c r="E73" s="301"/>
      <c r="F73" s="301"/>
      <c r="G73" s="301"/>
      <c r="H73" s="301"/>
      <c r="I73" s="301"/>
      <c r="J73" s="301"/>
      <c r="K73" s="301"/>
    </row>
    <row r="74" s="1" customFormat="1" ht="7.5" customHeight="1">
      <c r="B74" s="302"/>
      <c r="C74" s="303"/>
      <c r="D74" s="303"/>
      <c r="E74" s="303"/>
      <c r="F74" s="303"/>
      <c r="G74" s="303"/>
      <c r="H74" s="303"/>
      <c r="I74" s="303"/>
      <c r="J74" s="303"/>
      <c r="K74" s="304"/>
    </row>
    <row r="75" s="1" customFormat="1" ht="45" customHeight="1">
      <c r="B75" s="305"/>
      <c r="C75" s="306" t="s">
        <v>3112</v>
      </c>
      <c r="D75" s="306"/>
      <c r="E75" s="306"/>
      <c r="F75" s="306"/>
      <c r="G75" s="306"/>
      <c r="H75" s="306"/>
      <c r="I75" s="306"/>
      <c r="J75" s="306"/>
      <c r="K75" s="307"/>
    </row>
    <row r="76" s="1" customFormat="1" ht="17.25" customHeight="1">
      <c r="B76" s="305"/>
      <c r="C76" s="308" t="s">
        <v>3113</v>
      </c>
      <c r="D76" s="308"/>
      <c r="E76" s="308"/>
      <c r="F76" s="308" t="s">
        <v>3114</v>
      </c>
      <c r="G76" s="309"/>
      <c r="H76" s="308" t="s">
        <v>53</v>
      </c>
      <c r="I76" s="308" t="s">
        <v>56</v>
      </c>
      <c r="J76" s="308" t="s">
        <v>3115</v>
      </c>
      <c r="K76" s="307"/>
    </row>
    <row r="77" s="1" customFormat="1" ht="17.25" customHeight="1">
      <c r="B77" s="305"/>
      <c r="C77" s="310" t="s">
        <v>3116</v>
      </c>
      <c r="D77" s="310"/>
      <c r="E77" s="310"/>
      <c r="F77" s="311" t="s">
        <v>3117</v>
      </c>
      <c r="G77" s="312"/>
      <c r="H77" s="310"/>
      <c r="I77" s="310"/>
      <c r="J77" s="310" t="s">
        <v>3118</v>
      </c>
      <c r="K77" s="307"/>
    </row>
    <row r="78" s="1" customFormat="1" ht="5.25" customHeight="1">
      <c r="B78" s="305"/>
      <c r="C78" s="313"/>
      <c r="D78" s="313"/>
      <c r="E78" s="313"/>
      <c r="F78" s="313"/>
      <c r="G78" s="314"/>
      <c r="H78" s="313"/>
      <c r="I78" s="313"/>
      <c r="J78" s="313"/>
      <c r="K78" s="307"/>
    </row>
    <row r="79" s="1" customFormat="1" ht="15" customHeight="1">
      <c r="B79" s="305"/>
      <c r="C79" s="293" t="s">
        <v>52</v>
      </c>
      <c r="D79" s="313"/>
      <c r="E79" s="313"/>
      <c r="F79" s="315" t="s">
        <v>3119</v>
      </c>
      <c r="G79" s="314"/>
      <c r="H79" s="293" t="s">
        <v>3120</v>
      </c>
      <c r="I79" s="293" t="s">
        <v>3121</v>
      </c>
      <c r="J79" s="293">
        <v>20</v>
      </c>
      <c r="K79" s="307"/>
    </row>
    <row r="80" s="1" customFormat="1" ht="15" customHeight="1">
      <c r="B80" s="305"/>
      <c r="C80" s="293" t="s">
        <v>3122</v>
      </c>
      <c r="D80" s="293"/>
      <c r="E80" s="293"/>
      <c r="F80" s="315" t="s">
        <v>3119</v>
      </c>
      <c r="G80" s="314"/>
      <c r="H80" s="293" t="s">
        <v>3123</v>
      </c>
      <c r="I80" s="293" t="s">
        <v>3121</v>
      </c>
      <c r="J80" s="293">
        <v>120</v>
      </c>
      <c r="K80" s="307"/>
    </row>
    <row r="81" s="1" customFormat="1" ht="15" customHeight="1">
      <c r="B81" s="316"/>
      <c r="C81" s="293" t="s">
        <v>3124</v>
      </c>
      <c r="D81" s="293"/>
      <c r="E81" s="293"/>
      <c r="F81" s="315" t="s">
        <v>3125</v>
      </c>
      <c r="G81" s="314"/>
      <c r="H81" s="293" t="s">
        <v>3126</v>
      </c>
      <c r="I81" s="293" t="s">
        <v>3121</v>
      </c>
      <c r="J81" s="293">
        <v>50</v>
      </c>
      <c r="K81" s="307"/>
    </row>
    <row r="82" s="1" customFormat="1" ht="15" customHeight="1">
      <c r="B82" s="316"/>
      <c r="C82" s="293" t="s">
        <v>3127</v>
      </c>
      <c r="D82" s="293"/>
      <c r="E82" s="293"/>
      <c r="F82" s="315" t="s">
        <v>3119</v>
      </c>
      <c r="G82" s="314"/>
      <c r="H82" s="293" t="s">
        <v>3128</v>
      </c>
      <c r="I82" s="293" t="s">
        <v>3129</v>
      </c>
      <c r="J82" s="293"/>
      <c r="K82" s="307"/>
    </row>
    <row r="83" s="1" customFormat="1" ht="15" customHeight="1">
      <c r="B83" s="316"/>
      <c r="C83" s="317" t="s">
        <v>3130</v>
      </c>
      <c r="D83" s="317"/>
      <c r="E83" s="317"/>
      <c r="F83" s="318" t="s">
        <v>3125</v>
      </c>
      <c r="G83" s="317"/>
      <c r="H83" s="317" t="s">
        <v>3131</v>
      </c>
      <c r="I83" s="317" t="s">
        <v>3121</v>
      </c>
      <c r="J83" s="317">
        <v>15</v>
      </c>
      <c r="K83" s="307"/>
    </row>
    <row r="84" s="1" customFormat="1" ht="15" customHeight="1">
      <c r="B84" s="316"/>
      <c r="C84" s="317" t="s">
        <v>3132</v>
      </c>
      <c r="D84" s="317"/>
      <c r="E84" s="317"/>
      <c r="F84" s="318" t="s">
        <v>3125</v>
      </c>
      <c r="G84" s="317"/>
      <c r="H84" s="317" t="s">
        <v>3133</v>
      </c>
      <c r="I84" s="317" t="s">
        <v>3121</v>
      </c>
      <c r="J84" s="317">
        <v>15</v>
      </c>
      <c r="K84" s="307"/>
    </row>
    <row r="85" s="1" customFormat="1" ht="15" customHeight="1">
      <c r="B85" s="316"/>
      <c r="C85" s="317" t="s">
        <v>3134</v>
      </c>
      <c r="D85" s="317"/>
      <c r="E85" s="317"/>
      <c r="F85" s="318" t="s">
        <v>3125</v>
      </c>
      <c r="G85" s="317"/>
      <c r="H85" s="317" t="s">
        <v>3135</v>
      </c>
      <c r="I85" s="317" t="s">
        <v>3121</v>
      </c>
      <c r="J85" s="317">
        <v>20</v>
      </c>
      <c r="K85" s="307"/>
    </row>
    <row r="86" s="1" customFormat="1" ht="15" customHeight="1">
      <c r="B86" s="316"/>
      <c r="C86" s="317" t="s">
        <v>3136</v>
      </c>
      <c r="D86" s="317"/>
      <c r="E86" s="317"/>
      <c r="F86" s="318" t="s">
        <v>3125</v>
      </c>
      <c r="G86" s="317"/>
      <c r="H86" s="317" t="s">
        <v>3137</v>
      </c>
      <c r="I86" s="317" t="s">
        <v>3121</v>
      </c>
      <c r="J86" s="317">
        <v>20</v>
      </c>
      <c r="K86" s="307"/>
    </row>
    <row r="87" s="1" customFormat="1" ht="15" customHeight="1">
      <c r="B87" s="316"/>
      <c r="C87" s="293" t="s">
        <v>3138</v>
      </c>
      <c r="D87" s="293"/>
      <c r="E87" s="293"/>
      <c r="F87" s="315" t="s">
        <v>3125</v>
      </c>
      <c r="G87" s="314"/>
      <c r="H87" s="293" t="s">
        <v>3139</v>
      </c>
      <c r="I87" s="293" t="s">
        <v>3121</v>
      </c>
      <c r="J87" s="293">
        <v>50</v>
      </c>
      <c r="K87" s="307"/>
    </row>
    <row r="88" s="1" customFormat="1" ht="15" customHeight="1">
      <c r="B88" s="316"/>
      <c r="C88" s="293" t="s">
        <v>3140</v>
      </c>
      <c r="D88" s="293"/>
      <c r="E88" s="293"/>
      <c r="F88" s="315" t="s">
        <v>3125</v>
      </c>
      <c r="G88" s="314"/>
      <c r="H88" s="293" t="s">
        <v>3141</v>
      </c>
      <c r="I88" s="293" t="s">
        <v>3121</v>
      </c>
      <c r="J88" s="293">
        <v>20</v>
      </c>
      <c r="K88" s="307"/>
    </row>
    <row r="89" s="1" customFormat="1" ht="15" customHeight="1">
      <c r="B89" s="316"/>
      <c r="C89" s="293" t="s">
        <v>3142</v>
      </c>
      <c r="D89" s="293"/>
      <c r="E89" s="293"/>
      <c r="F89" s="315" t="s">
        <v>3125</v>
      </c>
      <c r="G89" s="314"/>
      <c r="H89" s="293" t="s">
        <v>3143</v>
      </c>
      <c r="I89" s="293" t="s">
        <v>3121</v>
      </c>
      <c r="J89" s="293">
        <v>20</v>
      </c>
      <c r="K89" s="307"/>
    </row>
    <row r="90" s="1" customFormat="1" ht="15" customHeight="1">
      <c r="B90" s="316"/>
      <c r="C90" s="293" t="s">
        <v>3144</v>
      </c>
      <c r="D90" s="293"/>
      <c r="E90" s="293"/>
      <c r="F90" s="315" t="s">
        <v>3125</v>
      </c>
      <c r="G90" s="314"/>
      <c r="H90" s="293" t="s">
        <v>3145</v>
      </c>
      <c r="I90" s="293" t="s">
        <v>3121</v>
      </c>
      <c r="J90" s="293">
        <v>50</v>
      </c>
      <c r="K90" s="307"/>
    </row>
    <row r="91" s="1" customFormat="1" ht="15" customHeight="1">
      <c r="B91" s="316"/>
      <c r="C91" s="293" t="s">
        <v>3146</v>
      </c>
      <c r="D91" s="293"/>
      <c r="E91" s="293"/>
      <c r="F91" s="315" t="s">
        <v>3125</v>
      </c>
      <c r="G91" s="314"/>
      <c r="H91" s="293" t="s">
        <v>3146</v>
      </c>
      <c r="I91" s="293" t="s">
        <v>3121</v>
      </c>
      <c r="J91" s="293">
        <v>50</v>
      </c>
      <c r="K91" s="307"/>
    </row>
    <row r="92" s="1" customFormat="1" ht="15" customHeight="1">
      <c r="B92" s="316"/>
      <c r="C92" s="293" t="s">
        <v>3147</v>
      </c>
      <c r="D92" s="293"/>
      <c r="E92" s="293"/>
      <c r="F92" s="315" t="s">
        <v>3125</v>
      </c>
      <c r="G92" s="314"/>
      <c r="H92" s="293" t="s">
        <v>3148</v>
      </c>
      <c r="I92" s="293" t="s">
        <v>3121</v>
      </c>
      <c r="J92" s="293">
        <v>255</v>
      </c>
      <c r="K92" s="307"/>
    </row>
    <row r="93" s="1" customFormat="1" ht="15" customHeight="1">
      <c r="B93" s="316"/>
      <c r="C93" s="293" t="s">
        <v>3149</v>
      </c>
      <c r="D93" s="293"/>
      <c r="E93" s="293"/>
      <c r="F93" s="315" t="s">
        <v>3119</v>
      </c>
      <c r="G93" s="314"/>
      <c r="H93" s="293" t="s">
        <v>3150</v>
      </c>
      <c r="I93" s="293" t="s">
        <v>3151</v>
      </c>
      <c r="J93" s="293"/>
      <c r="K93" s="307"/>
    </row>
    <row r="94" s="1" customFormat="1" ht="15" customHeight="1">
      <c r="B94" s="316"/>
      <c r="C94" s="293" t="s">
        <v>3152</v>
      </c>
      <c r="D94" s="293"/>
      <c r="E94" s="293"/>
      <c r="F94" s="315" t="s">
        <v>3119</v>
      </c>
      <c r="G94" s="314"/>
      <c r="H94" s="293" t="s">
        <v>3153</v>
      </c>
      <c r="I94" s="293" t="s">
        <v>3154</v>
      </c>
      <c r="J94" s="293"/>
      <c r="K94" s="307"/>
    </row>
    <row r="95" s="1" customFormat="1" ht="15" customHeight="1">
      <c r="B95" s="316"/>
      <c r="C95" s="293" t="s">
        <v>3155</v>
      </c>
      <c r="D95" s="293"/>
      <c r="E95" s="293"/>
      <c r="F95" s="315" t="s">
        <v>3119</v>
      </c>
      <c r="G95" s="314"/>
      <c r="H95" s="293" t="s">
        <v>3155</v>
      </c>
      <c r="I95" s="293" t="s">
        <v>3154</v>
      </c>
      <c r="J95" s="293"/>
      <c r="K95" s="307"/>
    </row>
    <row r="96" s="1" customFormat="1" ht="15" customHeight="1">
      <c r="B96" s="316"/>
      <c r="C96" s="293" t="s">
        <v>37</v>
      </c>
      <c r="D96" s="293"/>
      <c r="E96" s="293"/>
      <c r="F96" s="315" t="s">
        <v>3119</v>
      </c>
      <c r="G96" s="314"/>
      <c r="H96" s="293" t="s">
        <v>3156</v>
      </c>
      <c r="I96" s="293" t="s">
        <v>3154</v>
      </c>
      <c r="J96" s="293"/>
      <c r="K96" s="307"/>
    </row>
    <row r="97" s="1" customFormat="1" ht="15" customHeight="1">
      <c r="B97" s="316"/>
      <c r="C97" s="293" t="s">
        <v>47</v>
      </c>
      <c r="D97" s="293"/>
      <c r="E97" s="293"/>
      <c r="F97" s="315" t="s">
        <v>3119</v>
      </c>
      <c r="G97" s="314"/>
      <c r="H97" s="293" t="s">
        <v>3157</v>
      </c>
      <c r="I97" s="293" t="s">
        <v>3154</v>
      </c>
      <c r="J97" s="293"/>
      <c r="K97" s="307"/>
    </row>
    <row r="98" s="1" customFormat="1" ht="15" customHeight="1">
      <c r="B98" s="319"/>
      <c r="C98" s="320"/>
      <c r="D98" s="320"/>
      <c r="E98" s="320"/>
      <c r="F98" s="320"/>
      <c r="G98" s="320"/>
      <c r="H98" s="320"/>
      <c r="I98" s="320"/>
      <c r="J98" s="320"/>
      <c r="K98" s="321"/>
    </row>
    <row r="99" s="1" customFormat="1" ht="18.75" customHeight="1">
      <c r="B99" s="322"/>
      <c r="C99" s="323"/>
      <c r="D99" s="323"/>
      <c r="E99" s="323"/>
      <c r="F99" s="323"/>
      <c r="G99" s="323"/>
      <c r="H99" s="323"/>
      <c r="I99" s="323"/>
      <c r="J99" s="323"/>
      <c r="K99" s="322"/>
    </row>
    <row r="100" s="1" customFormat="1" ht="18.75" customHeight="1">
      <c r="B100" s="301"/>
      <c r="C100" s="301"/>
      <c r="D100" s="301"/>
      <c r="E100" s="301"/>
      <c r="F100" s="301"/>
      <c r="G100" s="301"/>
      <c r="H100" s="301"/>
      <c r="I100" s="301"/>
      <c r="J100" s="301"/>
      <c r="K100" s="301"/>
    </row>
    <row r="101" s="1" customFormat="1" ht="7.5" customHeight="1">
      <c r="B101" s="302"/>
      <c r="C101" s="303"/>
      <c r="D101" s="303"/>
      <c r="E101" s="303"/>
      <c r="F101" s="303"/>
      <c r="G101" s="303"/>
      <c r="H101" s="303"/>
      <c r="I101" s="303"/>
      <c r="J101" s="303"/>
      <c r="K101" s="304"/>
    </row>
    <row r="102" s="1" customFormat="1" ht="45" customHeight="1">
      <c r="B102" s="305"/>
      <c r="C102" s="306" t="s">
        <v>3158</v>
      </c>
      <c r="D102" s="306"/>
      <c r="E102" s="306"/>
      <c r="F102" s="306"/>
      <c r="G102" s="306"/>
      <c r="H102" s="306"/>
      <c r="I102" s="306"/>
      <c r="J102" s="306"/>
      <c r="K102" s="307"/>
    </row>
    <row r="103" s="1" customFormat="1" ht="17.25" customHeight="1">
      <c r="B103" s="305"/>
      <c r="C103" s="308" t="s">
        <v>3113</v>
      </c>
      <c r="D103" s="308"/>
      <c r="E103" s="308"/>
      <c r="F103" s="308" t="s">
        <v>3114</v>
      </c>
      <c r="G103" s="309"/>
      <c r="H103" s="308" t="s">
        <v>53</v>
      </c>
      <c r="I103" s="308" t="s">
        <v>56</v>
      </c>
      <c r="J103" s="308" t="s">
        <v>3115</v>
      </c>
      <c r="K103" s="307"/>
    </row>
    <row r="104" s="1" customFormat="1" ht="17.25" customHeight="1">
      <c r="B104" s="305"/>
      <c r="C104" s="310" t="s">
        <v>3116</v>
      </c>
      <c r="D104" s="310"/>
      <c r="E104" s="310"/>
      <c r="F104" s="311" t="s">
        <v>3117</v>
      </c>
      <c r="G104" s="312"/>
      <c r="H104" s="310"/>
      <c r="I104" s="310"/>
      <c r="J104" s="310" t="s">
        <v>3118</v>
      </c>
      <c r="K104" s="307"/>
    </row>
    <row r="105" s="1" customFormat="1" ht="5.25" customHeight="1">
      <c r="B105" s="305"/>
      <c r="C105" s="308"/>
      <c r="D105" s="308"/>
      <c r="E105" s="308"/>
      <c r="F105" s="308"/>
      <c r="G105" s="324"/>
      <c r="H105" s="308"/>
      <c r="I105" s="308"/>
      <c r="J105" s="308"/>
      <c r="K105" s="307"/>
    </row>
    <row r="106" s="1" customFormat="1" ht="15" customHeight="1">
      <c r="B106" s="305"/>
      <c r="C106" s="293" t="s">
        <v>52</v>
      </c>
      <c r="D106" s="313"/>
      <c r="E106" s="313"/>
      <c r="F106" s="315" t="s">
        <v>3119</v>
      </c>
      <c r="G106" s="324"/>
      <c r="H106" s="293" t="s">
        <v>3159</v>
      </c>
      <c r="I106" s="293" t="s">
        <v>3121</v>
      </c>
      <c r="J106" s="293">
        <v>20</v>
      </c>
      <c r="K106" s="307"/>
    </row>
    <row r="107" s="1" customFormat="1" ht="15" customHeight="1">
      <c r="B107" s="305"/>
      <c r="C107" s="293" t="s">
        <v>3122</v>
      </c>
      <c r="D107" s="293"/>
      <c r="E107" s="293"/>
      <c r="F107" s="315" t="s">
        <v>3119</v>
      </c>
      <c r="G107" s="293"/>
      <c r="H107" s="293" t="s">
        <v>3159</v>
      </c>
      <c r="I107" s="293" t="s">
        <v>3121</v>
      </c>
      <c r="J107" s="293">
        <v>120</v>
      </c>
      <c r="K107" s="307"/>
    </row>
    <row r="108" s="1" customFormat="1" ht="15" customHeight="1">
      <c r="B108" s="316"/>
      <c r="C108" s="293" t="s">
        <v>3124</v>
      </c>
      <c r="D108" s="293"/>
      <c r="E108" s="293"/>
      <c r="F108" s="315" t="s">
        <v>3125</v>
      </c>
      <c r="G108" s="293"/>
      <c r="H108" s="293" t="s">
        <v>3159</v>
      </c>
      <c r="I108" s="293" t="s">
        <v>3121</v>
      </c>
      <c r="J108" s="293">
        <v>50</v>
      </c>
      <c r="K108" s="307"/>
    </row>
    <row r="109" s="1" customFormat="1" ht="15" customHeight="1">
      <c r="B109" s="316"/>
      <c r="C109" s="293" t="s">
        <v>3127</v>
      </c>
      <c r="D109" s="293"/>
      <c r="E109" s="293"/>
      <c r="F109" s="315" t="s">
        <v>3119</v>
      </c>
      <c r="G109" s="293"/>
      <c r="H109" s="293" t="s">
        <v>3159</v>
      </c>
      <c r="I109" s="293" t="s">
        <v>3129</v>
      </c>
      <c r="J109" s="293"/>
      <c r="K109" s="307"/>
    </row>
    <row r="110" s="1" customFormat="1" ht="15" customHeight="1">
      <c r="B110" s="316"/>
      <c r="C110" s="293" t="s">
        <v>3138</v>
      </c>
      <c r="D110" s="293"/>
      <c r="E110" s="293"/>
      <c r="F110" s="315" t="s">
        <v>3125</v>
      </c>
      <c r="G110" s="293"/>
      <c r="H110" s="293" t="s">
        <v>3159</v>
      </c>
      <c r="I110" s="293" t="s">
        <v>3121</v>
      </c>
      <c r="J110" s="293">
        <v>50</v>
      </c>
      <c r="K110" s="307"/>
    </row>
    <row r="111" s="1" customFormat="1" ht="15" customHeight="1">
      <c r="B111" s="316"/>
      <c r="C111" s="293" t="s">
        <v>3146</v>
      </c>
      <c r="D111" s="293"/>
      <c r="E111" s="293"/>
      <c r="F111" s="315" t="s">
        <v>3125</v>
      </c>
      <c r="G111" s="293"/>
      <c r="H111" s="293" t="s">
        <v>3159</v>
      </c>
      <c r="I111" s="293" t="s">
        <v>3121</v>
      </c>
      <c r="J111" s="293">
        <v>50</v>
      </c>
      <c r="K111" s="307"/>
    </row>
    <row r="112" s="1" customFormat="1" ht="15" customHeight="1">
      <c r="B112" s="316"/>
      <c r="C112" s="293" t="s">
        <v>3144</v>
      </c>
      <c r="D112" s="293"/>
      <c r="E112" s="293"/>
      <c r="F112" s="315" t="s">
        <v>3125</v>
      </c>
      <c r="G112" s="293"/>
      <c r="H112" s="293" t="s">
        <v>3159</v>
      </c>
      <c r="I112" s="293" t="s">
        <v>3121</v>
      </c>
      <c r="J112" s="293">
        <v>50</v>
      </c>
      <c r="K112" s="307"/>
    </row>
    <row r="113" s="1" customFormat="1" ht="15" customHeight="1">
      <c r="B113" s="316"/>
      <c r="C113" s="293" t="s">
        <v>52</v>
      </c>
      <c r="D113" s="293"/>
      <c r="E113" s="293"/>
      <c r="F113" s="315" t="s">
        <v>3119</v>
      </c>
      <c r="G113" s="293"/>
      <c r="H113" s="293" t="s">
        <v>3160</v>
      </c>
      <c r="I113" s="293" t="s">
        <v>3121</v>
      </c>
      <c r="J113" s="293">
        <v>20</v>
      </c>
      <c r="K113" s="307"/>
    </row>
    <row r="114" s="1" customFormat="1" ht="15" customHeight="1">
      <c r="B114" s="316"/>
      <c r="C114" s="293" t="s">
        <v>3161</v>
      </c>
      <c r="D114" s="293"/>
      <c r="E114" s="293"/>
      <c r="F114" s="315" t="s">
        <v>3119</v>
      </c>
      <c r="G114" s="293"/>
      <c r="H114" s="293" t="s">
        <v>3162</v>
      </c>
      <c r="I114" s="293" t="s">
        <v>3121</v>
      </c>
      <c r="J114" s="293">
        <v>120</v>
      </c>
      <c r="K114" s="307"/>
    </row>
    <row r="115" s="1" customFormat="1" ht="15" customHeight="1">
      <c r="B115" s="316"/>
      <c r="C115" s="293" t="s">
        <v>37</v>
      </c>
      <c r="D115" s="293"/>
      <c r="E115" s="293"/>
      <c r="F115" s="315" t="s">
        <v>3119</v>
      </c>
      <c r="G115" s="293"/>
      <c r="H115" s="293" t="s">
        <v>3163</v>
      </c>
      <c r="I115" s="293" t="s">
        <v>3154</v>
      </c>
      <c r="J115" s="293"/>
      <c r="K115" s="307"/>
    </row>
    <row r="116" s="1" customFormat="1" ht="15" customHeight="1">
      <c r="B116" s="316"/>
      <c r="C116" s="293" t="s">
        <v>47</v>
      </c>
      <c r="D116" s="293"/>
      <c r="E116" s="293"/>
      <c r="F116" s="315" t="s">
        <v>3119</v>
      </c>
      <c r="G116" s="293"/>
      <c r="H116" s="293" t="s">
        <v>3164</v>
      </c>
      <c r="I116" s="293" t="s">
        <v>3154</v>
      </c>
      <c r="J116" s="293"/>
      <c r="K116" s="307"/>
    </row>
    <row r="117" s="1" customFormat="1" ht="15" customHeight="1">
      <c r="B117" s="316"/>
      <c r="C117" s="293" t="s">
        <v>56</v>
      </c>
      <c r="D117" s="293"/>
      <c r="E117" s="293"/>
      <c r="F117" s="315" t="s">
        <v>3119</v>
      </c>
      <c r="G117" s="293"/>
      <c r="H117" s="293" t="s">
        <v>3165</v>
      </c>
      <c r="I117" s="293" t="s">
        <v>3166</v>
      </c>
      <c r="J117" s="293"/>
      <c r="K117" s="307"/>
    </row>
    <row r="118" s="1" customFormat="1" ht="15" customHeight="1">
      <c r="B118" s="319"/>
      <c r="C118" s="325"/>
      <c r="D118" s="325"/>
      <c r="E118" s="325"/>
      <c r="F118" s="325"/>
      <c r="G118" s="325"/>
      <c r="H118" s="325"/>
      <c r="I118" s="325"/>
      <c r="J118" s="325"/>
      <c r="K118" s="321"/>
    </row>
    <row r="119" s="1" customFormat="1" ht="18.75" customHeight="1">
      <c r="B119" s="326"/>
      <c r="C119" s="290"/>
      <c r="D119" s="290"/>
      <c r="E119" s="290"/>
      <c r="F119" s="327"/>
      <c r="G119" s="290"/>
      <c r="H119" s="290"/>
      <c r="I119" s="290"/>
      <c r="J119" s="290"/>
      <c r="K119" s="326"/>
    </row>
    <row r="120" s="1" customFormat="1" ht="18.75" customHeight="1">
      <c r="B120" s="301"/>
      <c r="C120" s="301"/>
      <c r="D120" s="301"/>
      <c r="E120" s="301"/>
      <c r="F120" s="301"/>
      <c r="G120" s="301"/>
      <c r="H120" s="301"/>
      <c r="I120" s="301"/>
      <c r="J120" s="301"/>
      <c r="K120" s="301"/>
    </row>
    <row r="121" s="1" customFormat="1" ht="7.5" customHeight="1">
      <c r="B121" s="328"/>
      <c r="C121" s="329"/>
      <c r="D121" s="329"/>
      <c r="E121" s="329"/>
      <c r="F121" s="329"/>
      <c r="G121" s="329"/>
      <c r="H121" s="329"/>
      <c r="I121" s="329"/>
      <c r="J121" s="329"/>
      <c r="K121" s="330"/>
    </row>
    <row r="122" s="1" customFormat="1" ht="45" customHeight="1">
      <c r="B122" s="331"/>
      <c r="C122" s="284" t="s">
        <v>3167</v>
      </c>
      <c r="D122" s="284"/>
      <c r="E122" s="284"/>
      <c r="F122" s="284"/>
      <c r="G122" s="284"/>
      <c r="H122" s="284"/>
      <c r="I122" s="284"/>
      <c r="J122" s="284"/>
      <c r="K122" s="332"/>
    </row>
    <row r="123" s="1" customFormat="1" ht="17.25" customHeight="1">
      <c r="B123" s="333"/>
      <c r="C123" s="308" t="s">
        <v>3113</v>
      </c>
      <c r="D123" s="308"/>
      <c r="E123" s="308"/>
      <c r="F123" s="308" t="s">
        <v>3114</v>
      </c>
      <c r="G123" s="309"/>
      <c r="H123" s="308" t="s">
        <v>53</v>
      </c>
      <c r="I123" s="308" t="s">
        <v>56</v>
      </c>
      <c r="J123" s="308" t="s">
        <v>3115</v>
      </c>
      <c r="K123" s="334"/>
    </row>
    <row r="124" s="1" customFormat="1" ht="17.25" customHeight="1">
      <c r="B124" s="333"/>
      <c r="C124" s="310" t="s">
        <v>3116</v>
      </c>
      <c r="D124" s="310"/>
      <c r="E124" s="310"/>
      <c r="F124" s="311" t="s">
        <v>3117</v>
      </c>
      <c r="G124" s="312"/>
      <c r="H124" s="310"/>
      <c r="I124" s="310"/>
      <c r="J124" s="310" t="s">
        <v>3118</v>
      </c>
      <c r="K124" s="334"/>
    </row>
    <row r="125" s="1" customFormat="1" ht="5.25" customHeight="1">
      <c r="B125" s="335"/>
      <c r="C125" s="313"/>
      <c r="D125" s="313"/>
      <c r="E125" s="313"/>
      <c r="F125" s="313"/>
      <c r="G125" s="293"/>
      <c r="H125" s="313"/>
      <c r="I125" s="313"/>
      <c r="J125" s="313"/>
      <c r="K125" s="336"/>
    </row>
    <row r="126" s="1" customFormat="1" ht="15" customHeight="1">
      <c r="B126" s="335"/>
      <c r="C126" s="293" t="s">
        <v>3122</v>
      </c>
      <c r="D126" s="313"/>
      <c r="E126" s="313"/>
      <c r="F126" s="315" t="s">
        <v>3119</v>
      </c>
      <c r="G126" s="293"/>
      <c r="H126" s="293" t="s">
        <v>3159</v>
      </c>
      <c r="I126" s="293" t="s">
        <v>3121</v>
      </c>
      <c r="J126" s="293">
        <v>120</v>
      </c>
      <c r="K126" s="337"/>
    </row>
    <row r="127" s="1" customFormat="1" ht="15" customHeight="1">
      <c r="B127" s="335"/>
      <c r="C127" s="293" t="s">
        <v>3168</v>
      </c>
      <c r="D127" s="293"/>
      <c r="E127" s="293"/>
      <c r="F127" s="315" t="s">
        <v>3119</v>
      </c>
      <c r="G127" s="293"/>
      <c r="H127" s="293" t="s">
        <v>3169</v>
      </c>
      <c r="I127" s="293" t="s">
        <v>3121</v>
      </c>
      <c r="J127" s="293" t="s">
        <v>3170</v>
      </c>
      <c r="K127" s="337"/>
    </row>
    <row r="128" s="1" customFormat="1" ht="15" customHeight="1">
      <c r="B128" s="335"/>
      <c r="C128" s="293" t="s">
        <v>84</v>
      </c>
      <c r="D128" s="293"/>
      <c r="E128" s="293"/>
      <c r="F128" s="315" t="s">
        <v>3119</v>
      </c>
      <c r="G128" s="293"/>
      <c r="H128" s="293" t="s">
        <v>3171</v>
      </c>
      <c r="I128" s="293" t="s">
        <v>3121</v>
      </c>
      <c r="J128" s="293" t="s">
        <v>3170</v>
      </c>
      <c r="K128" s="337"/>
    </row>
    <row r="129" s="1" customFormat="1" ht="15" customHeight="1">
      <c r="B129" s="335"/>
      <c r="C129" s="293" t="s">
        <v>3130</v>
      </c>
      <c r="D129" s="293"/>
      <c r="E129" s="293"/>
      <c r="F129" s="315" t="s">
        <v>3125</v>
      </c>
      <c r="G129" s="293"/>
      <c r="H129" s="293" t="s">
        <v>3131</v>
      </c>
      <c r="I129" s="293" t="s">
        <v>3121</v>
      </c>
      <c r="J129" s="293">
        <v>15</v>
      </c>
      <c r="K129" s="337"/>
    </row>
    <row r="130" s="1" customFormat="1" ht="15" customHeight="1">
      <c r="B130" s="335"/>
      <c r="C130" s="317" t="s">
        <v>3132</v>
      </c>
      <c r="D130" s="317"/>
      <c r="E130" s="317"/>
      <c r="F130" s="318" t="s">
        <v>3125</v>
      </c>
      <c r="G130" s="317"/>
      <c r="H130" s="317" t="s">
        <v>3133</v>
      </c>
      <c r="I130" s="317" t="s">
        <v>3121</v>
      </c>
      <c r="J130" s="317">
        <v>15</v>
      </c>
      <c r="K130" s="337"/>
    </row>
    <row r="131" s="1" customFormat="1" ht="15" customHeight="1">
      <c r="B131" s="335"/>
      <c r="C131" s="317" t="s">
        <v>3134</v>
      </c>
      <c r="D131" s="317"/>
      <c r="E131" s="317"/>
      <c r="F131" s="318" t="s">
        <v>3125</v>
      </c>
      <c r="G131" s="317"/>
      <c r="H131" s="317" t="s">
        <v>3135</v>
      </c>
      <c r="I131" s="317" t="s">
        <v>3121</v>
      </c>
      <c r="J131" s="317">
        <v>20</v>
      </c>
      <c r="K131" s="337"/>
    </row>
    <row r="132" s="1" customFormat="1" ht="15" customHeight="1">
      <c r="B132" s="335"/>
      <c r="C132" s="317" t="s">
        <v>3136</v>
      </c>
      <c r="D132" s="317"/>
      <c r="E132" s="317"/>
      <c r="F132" s="318" t="s">
        <v>3125</v>
      </c>
      <c r="G132" s="317"/>
      <c r="H132" s="317" t="s">
        <v>3137</v>
      </c>
      <c r="I132" s="317" t="s">
        <v>3121</v>
      </c>
      <c r="J132" s="317">
        <v>20</v>
      </c>
      <c r="K132" s="337"/>
    </row>
    <row r="133" s="1" customFormat="1" ht="15" customHeight="1">
      <c r="B133" s="335"/>
      <c r="C133" s="293" t="s">
        <v>3124</v>
      </c>
      <c r="D133" s="293"/>
      <c r="E133" s="293"/>
      <c r="F133" s="315" t="s">
        <v>3125</v>
      </c>
      <c r="G133" s="293"/>
      <c r="H133" s="293" t="s">
        <v>3159</v>
      </c>
      <c r="I133" s="293" t="s">
        <v>3121</v>
      </c>
      <c r="J133" s="293">
        <v>50</v>
      </c>
      <c r="K133" s="337"/>
    </row>
    <row r="134" s="1" customFormat="1" ht="15" customHeight="1">
      <c r="B134" s="335"/>
      <c r="C134" s="293" t="s">
        <v>3138</v>
      </c>
      <c r="D134" s="293"/>
      <c r="E134" s="293"/>
      <c r="F134" s="315" t="s">
        <v>3125</v>
      </c>
      <c r="G134" s="293"/>
      <c r="H134" s="293" t="s">
        <v>3159</v>
      </c>
      <c r="I134" s="293" t="s">
        <v>3121</v>
      </c>
      <c r="J134" s="293">
        <v>50</v>
      </c>
      <c r="K134" s="337"/>
    </row>
    <row r="135" s="1" customFormat="1" ht="15" customHeight="1">
      <c r="B135" s="335"/>
      <c r="C135" s="293" t="s">
        <v>3144</v>
      </c>
      <c r="D135" s="293"/>
      <c r="E135" s="293"/>
      <c r="F135" s="315" t="s">
        <v>3125</v>
      </c>
      <c r="G135" s="293"/>
      <c r="H135" s="293" t="s">
        <v>3159</v>
      </c>
      <c r="I135" s="293" t="s">
        <v>3121</v>
      </c>
      <c r="J135" s="293">
        <v>50</v>
      </c>
      <c r="K135" s="337"/>
    </row>
    <row r="136" s="1" customFormat="1" ht="15" customHeight="1">
      <c r="B136" s="335"/>
      <c r="C136" s="293" t="s">
        <v>3146</v>
      </c>
      <c r="D136" s="293"/>
      <c r="E136" s="293"/>
      <c r="F136" s="315" t="s">
        <v>3125</v>
      </c>
      <c r="G136" s="293"/>
      <c r="H136" s="293" t="s">
        <v>3159</v>
      </c>
      <c r="I136" s="293" t="s">
        <v>3121</v>
      </c>
      <c r="J136" s="293">
        <v>50</v>
      </c>
      <c r="K136" s="337"/>
    </row>
    <row r="137" s="1" customFormat="1" ht="15" customHeight="1">
      <c r="B137" s="335"/>
      <c r="C137" s="293" t="s">
        <v>3147</v>
      </c>
      <c r="D137" s="293"/>
      <c r="E137" s="293"/>
      <c r="F137" s="315" t="s">
        <v>3125</v>
      </c>
      <c r="G137" s="293"/>
      <c r="H137" s="293" t="s">
        <v>3172</v>
      </c>
      <c r="I137" s="293" t="s">
        <v>3121</v>
      </c>
      <c r="J137" s="293">
        <v>255</v>
      </c>
      <c r="K137" s="337"/>
    </row>
    <row r="138" s="1" customFormat="1" ht="15" customHeight="1">
      <c r="B138" s="335"/>
      <c r="C138" s="293" t="s">
        <v>3149</v>
      </c>
      <c r="D138" s="293"/>
      <c r="E138" s="293"/>
      <c r="F138" s="315" t="s">
        <v>3119</v>
      </c>
      <c r="G138" s="293"/>
      <c r="H138" s="293" t="s">
        <v>3173</v>
      </c>
      <c r="I138" s="293" t="s">
        <v>3151</v>
      </c>
      <c r="J138" s="293"/>
      <c r="K138" s="337"/>
    </row>
    <row r="139" s="1" customFormat="1" ht="15" customHeight="1">
      <c r="B139" s="335"/>
      <c r="C139" s="293" t="s">
        <v>3152</v>
      </c>
      <c r="D139" s="293"/>
      <c r="E139" s="293"/>
      <c r="F139" s="315" t="s">
        <v>3119</v>
      </c>
      <c r="G139" s="293"/>
      <c r="H139" s="293" t="s">
        <v>3174</v>
      </c>
      <c r="I139" s="293" t="s">
        <v>3154</v>
      </c>
      <c r="J139" s="293"/>
      <c r="K139" s="337"/>
    </row>
    <row r="140" s="1" customFormat="1" ht="15" customHeight="1">
      <c r="B140" s="335"/>
      <c r="C140" s="293" t="s">
        <v>3155</v>
      </c>
      <c r="D140" s="293"/>
      <c r="E140" s="293"/>
      <c r="F140" s="315" t="s">
        <v>3119</v>
      </c>
      <c r="G140" s="293"/>
      <c r="H140" s="293" t="s">
        <v>3155</v>
      </c>
      <c r="I140" s="293" t="s">
        <v>3154</v>
      </c>
      <c r="J140" s="293"/>
      <c r="K140" s="337"/>
    </row>
    <row r="141" s="1" customFormat="1" ht="15" customHeight="1">
      <c r="B141" s="335"/>
      <c r="C141" s="293" t="s">
        <v>37</v>
      </c>
      <c r="D141" s="293"/>
      <c r="E141" s="293"/>
      <c r="F141" s="315" t="s">
        <v>3119</v>
      </c>
      <c r="G141" s="293"/>
      <c r="H141" s="293" t="s">
        <v>3175</v>
      </c>
      <c r="I141" s="293" t="s">
        <v>3154</v>
      </c>
      <c r="J141" s="293"/>
      <c r="K141" s="337"/>
    </row>
    <row r="142" s="1" customFormat="1" ht="15" customHeight="1">
      <c r="B142" s="335"/>
      <c r="C142" s="293" t="s">
        <v>3176</v>
      </c>
      <c r="D142" s="293"/>
      <c r="E142" s="293"/>
      <c r="F142" s="315" t="s">
        <v>3119</v>
      </c>
      <c r="G142" s="293"/>
      <c r="H142" s="293" t="s">
        <v>3177</v>
      </c>
      <c r="I142" s="293" t="s">
        <v>3154</v>
      </c>
      <c r="J142" s="293"/>
      <c r="K142" s="337"/>
    </row>
    <row r="143" s="1" customFormat="1" ht="15" customHeight="1">
      <c r="B143" s="338"/>
      <c r="C143" s="339"/>
      <c r="D143" s="339"/>
      <c r="E143" s="339"/>
      <c r="F143" s="339"/>
      <c r="G143" s="339"/>
      <c r="H143" s="339"/>
      <c r="I143" s="339"/>
      <c r="J143" s="339"/>
      <c r="K143" s="340"/>
    </row>
    <row r="144" s="1" customFormat="1" ht="18.75" customHeight="1">
      <c r="B144" s="290"/>
      <c r="C144" s="290"/>
      <c r="D144" s="290"/>
      <c r="E144" s="290"/>
      <c r="F144" s="327"/>
      <c r="G144" s="290"/>
      <c r="H144" s="290"/>
      <c r="I144" s="290"/>
      <c r="J144" s="290"/>
      <c r="K144" s="290"/>
    </row>
    <row r="145" s="1" customFormat="1" ht="18.75" customHeight="1">
      <c r="B145" s="301"/>
      <c r="C145" s="301"/>
      <c r="D145" s="301"/>
      <c r="E145" s="301"/>
      <c r="F145" s="301"/>
      <c r="G145" s="301"/>
      <c r="H145" s="301"/>
      <c r="I145" s="301"/>
      <c r="J145" s="301"/>
      <c r="K145" s="301"/>
    </row>
    <row r="146" s="1" customFormat="1" ht="7.5" customHeight="1">
      <c r="B146" s="302"/>
      <c r="C146" s="303"/>
      <c r="D146" s="303"/>
      <c r="E146" s="303"/>
      <c r="F146" s="303"/>
      <c r="G146" s="303"/>
      <c r="H146" s="303"/>
      <c r="I146" s="303"/>
      <c r="J146" s="303"/>
      <c r="K146" s="304"/>
    </row>
    <row r="147" s="1" customFormat="1" ht="45" customHeight="1">
      <c r="B147" s="305"/>
      <c r="C147" s="306" t="s">
        <v>3178</v>
      </c>
      <c r="D147" s="306"/>
      <c r="E147" s="306"/>
      <c r="F147" s="306"/>
      <c r="G147" s="306"/>
      <c r="H147" s="306"/>
      <c r="I147" s="306"/>
      <c r="J147" s="306"/>
      <c r="K147" s="307"/>
    </row>
    <row r="148" s="1" customFormat="1" ht="17.25" customHeight="1">
      <c r="B148" s="305"/>
      <c r="C148" s="308" t="s">
        <v>3113</v>
      </c>
      <c r="D148" s="308"/>
      <c r="E148" s="308"/>
      <c r="F148" s="308" t="s">
        <v>3114</v>
      </c>
      <c r="G148" s="309"/>
      <c r="H148" s="308" t="s">
        <v>53</v>
      </c>
      <c r="I148" s="308" t="s">
        <v>56</v>
      </c>
      <c r="J148" s="308" t="s">
        <v>3115</v>
      </c>
      <c r="K148" s="307"/>
    </row>
    <row r="149" s="1" customFormat="1" ht="17.25" customHeight="1">
      <c r="B149" s="305"/>
      <c r="C149" s="310" t="s">
        <v>3116</v>
      </c>
      <c r="D149" s="310"/>
      <c r="E149" s="310"/>
      <c r="F149" s="311" t="s">
        <v>3117</v>
      </c>
      <c r="G149" s="312"/>
      <c r="H149" s="310"/>
      <c r="I149" s="310"/>
      <c r="J149" s="310" t="s">
        <v>3118</v>
      </c>
      <c r="K149" s="307"/>
    </row>
    <row r="150" s="1" customFormat="1" ht="5.25" customHeight="1">
      <c r="B150" s="316"/>
      <c r="C150" s="313"/>
      <c r="D150" s="313"/>
      <c r="E150" s="313"/>
      <c r="F150" s="313"/>
      <c r="G150" s="314"/>
      <c r="H150" s="313"/>
      <c r="I150" s="313"/>
      <c r="J150" s="313"/>
      <c r="K150" s="337"/>
    </row>
    <row r="151" s="1" customFormat="1" ht="15" customHeight="1">
      <c r="B151" s="316"/>
      <c r="C151" s="341" t="s">
        <v>3122</v>
      </c>
      <c r="D151" s="293"/>
      <c r="E151" s="293"/>
      <c r="F151" s="342" t="s">
        <v>3119</v>
      </c>
      <c r="G151" s="293"/>
      <c r="H151" s="341" t="s">
        <v>3159</v>
      </c>
      <c r="I151" s="341" t="s">
        <v>3121</v>
      </c>
      <c r="J151" s="341">
        <v>120</v>
      </c>
      <c r="K151" s="337"/>
    </row>
    <row r="152" s="1" customFormat="1" ht="15" customHeight="1">
      <c r="B152" s="316"/>
      <c r="C152" s="341" t="s">
        <v>3168</v>
      </c>
      <c r="D152" s="293"/>
      <c r="E152" s="293"/>
      <c r="F152" s="342" t="s">
        <v>3119</v>
      </c>
      <c r="G152" s="293"/>
      <c r="H152" s="341" t="s">
        <v>3179</v>
      </c>
      <c r="I152" s="341" t="s">
        <v>3121</v>
      </c>
      <c r="J152" s="341" t="s">
        <v>3170</v>
      </c>
      <c r="K152" s="337"/>
    </row>
    <row r="153" s="1" customFormat="1" ht="15" customHeight="1">
      <c r="B153" s="316"/>
      <c r="C153" s="341" t="s">
        <v>84</v>
      </c>
      <c r="D153" s="293"/>
      <c r="E153" s="293"/>
      <c r="F153" s="342" t="s">
        <v>3119</v>
      </c>
      <c r="G153" s="293"/>
      <c r="H153" s="341" t="s">
        <v>3180</v>
      </c>
      <c r="I153" s="341" t="s">
        <v>3121</v>
      </c>
      <c r="J153" s="341" t="s">
        <v>3170</v>
      </c>
      <c r="K153" s="337"/>
    </row>
    <row r="154" s="1" customFormat="1" ht="15" customHeight="1">
      <c r="B154" s="316"/>
      <c r="C154" s="341" t="s">
        <v>3124</v>
      </c>
      <c r="D154" s="293"/>
      <c r="E154" s="293"/>
      <c r="F154" s="342" t="s">
        <v>3125</v>
      </c>
      <c r="G154" s="293"/>
      <c r="H154" s="341" t="s">
        <v>3159</v>
      </c>
      <c r="I154" s="341" t="s">
        <v>3121</v>
      </c>
      <c r="J154" s="341">
        <v>50</v>
      </c>
      <c r="K154" s="337"/>
    </row>
    <row r="155" s="1" customFormat="1" ht="15" customHeight="1">
      <c r="B155" s="316"/>
      <c r="C155" s="341" t="s">
        <v>3127</v>
      </c>
      <c r="D155" s="293"/>
      <c r="E155" s="293"/>
      <c r="F155" s="342" t="s">
        <v>3119</v>
      </c>
      <c r="G155" s="293"/>
      <c r="H155" s="341" t="s">
        <v>3159</v>
      </c>
      <c r="I155" s="341" t="s">
        <v>3129</v>
      </c>
      <c r="J155" s="341"/>
      <c r="K155" s="337"/>
    </row>
    <row r="156" s="1" customFormat="1" ht="15" customHeight="1">
      <c r="B156" s="316"/>
      <c r="C156" s="341" t="s">
        <v>3138</v>
      </c>
      <c r="D156" s="293"/>
      <c r="E156" s="293"/>
      <c r="F156" s="342" t="s">
        <v>3125</v>
      </c>
      <c r="G156" s="293"/>
      <c r="H156" s="341" t="s">
        <v>3159</v>
      </c>
      <c r="I156" s="341" t="s">
        <v>3121</v>
      </c>
      <c r="J156" s="341">
        <v>50</v>
      </c>
      <c r="K156" s="337"/>
    </row>
    <row r="157" s="1" customFormat="1" ht="15" customHeight="1">
      <c r="B157" s="316"/>
      <c r="C157" s="341" t="s">
        <v>3146</v>
      </c>
      <c r="D157" s="293"/>
      <c r="E157" s="293"/>
      <c r="F157" s="342" t="s">
        <v>3125</v>
      </c>
      <c r="G157" s="293"/>
      <c r="H157" s="341" t="s">
        <v>3159</v>
      </c>
      <c r="I157" s="341" t="s">
        <v>3121</v>
      </c>
      <c r="J157" s="341">
        <v>50</v>
      </c>
      <c r="K157" s="337"/>
    </row>
    <row r="158" s="1" customFormat="1" ht="15" customHeight="1">
      <c r="B158" s="316"/>
      <c r="C158" s="341" t="s">
        <v>3144</v>
      </c>
      <c r="D158" s="293"/>
      <c r="E158" s="293"/>
      <c r="F158" s="342" t="s">
        <v>3125</v>
      </c>
      <c r="G158" s="293"/>
      <c r="H158" s="341" t="s">
        <v>3159</v>
      </c>
      <c r="I158" s="341" t="s">
        <v>3121</v>
      </c>
      <c r="J158" s="341">
        <v>50</v>
      </c>
      <c r="K158" s="337"/>
    </row>
    <row r="159" s="1" customFormat="1" ht="15" customHeight="1">
      <c r="B159" s="316"/>
      <c r="C159" s="341" t="s">
        <v>184</v>
      </c>
      <c r="D159" s="293"/>
      <c r="E159" s="293"/>
      <c r="F159" s="342" t="s">
        <v>3119</v>
      </c>
      <c r="G159" s="293"/>
      <c r="H159" s="341" t="s">
        <v>3181</v>
      </c>
      <c r="I159" s="341" t="s">
        <v>3121</v>
      </c>
      <c r="J159" s="341" t="s">
        <v>3182</v>
      </c>
      <c r="K159" s="337"/>
    </row>
    <row r="160" s="1" customFormat="1" ht="15" customHeight="1">
      <c r="B160" s="316"/>
      <c r="C160" s="341" t="s">
        <v>3183</v>
      </c>
      <c r="D160" s="293"/>
      <c r="E160" s="293"/>
      <c r="F160" s="342" t="s">
        <v>3119</v>
      </c>
      <c r="G160" s="293"/>
      <c r="H160" s="341" t="s">
        <v>3184</v>
      </c>
      <c r="I160" s="341" t="s">
        <v>3154</v>
      </c>
      <c r="J160" s="341"/>
      <c r="K160" s="337"/>
    </row>
    <row r="161" s="1" customFormat="1" ht="15" customHeight="1">
      <c r="B161" s="343"/>
      <c r="C161" s="325"/>
      <c r="D161" s="325"/>
      <c r="E161" s="325"/>
      <c r="F161" s="325"/>
      <c r="G161" s="325"/>
      <c r="H161" s="325"/>
      <c r="I161" s="325"/>
      <c r="J161" s="325"/>
      <c r="K161" s="344"/>
    </row>
    <row r="162" s="1" customFormat="1" ht="18.75" customHeight="1">
      <c r="B162" s="290"/>
      <c r="C162" s="293"/>
      <c r="D162" s="293"/>
      <c r="E162" s="293"/>
      <c r="F162" s="315"/>
      <c r="G162" s="293"/>
      <c r="H162" s="293"/>
      <c r="I162" s="293"/>
      <c r="J162" s="293"/>
      <c r="K162" s="290"/>
    </row>
    <row r="163" s="1" customFormat="1" ht="18.75" customHeight="1">
      <c r="B163" s="301"/>
      <c r="C163" s="301"/>
      <c r="D163" s="301"/>
      <c r="E163" s="301"/>
      <c r="F163" s="301"/>
      <c r="G163" s="301"/>
      <c r="H163" s="301"/>
      <c r="I163" s="301"/>
      <c r="J163" s="301"/>
      <c r="K163" s="301"/>
    </row>
    <row r="164" s="1" customFormat="1" ht="7.5" customHeight="1">
      <c r="B164" s="280"/>
      <c r="C164" s="281"/>
      <c r="D164" s="281"/>
      <c r="E164" s="281"/>
      <c r="F164" s="281"/>
      <c r="G164" s="281"/>
      <c r="H164" s="281"/>
      <c r="I164" s="281"/>
      <c r="J164" s="281"/>
      <c r="K164" s="282"/>
    </row>
    <row r="165" s="1" customFormat="1" ht="45" customHeight="1">
      <c r="B165" s="283"/>
      <c r="C165" s="284" t="s">
        <v>3185</v>
      </c>
      <c r="D165" s="284"/>
      <c r="E165" s="284"/>
      <c r="F165" s="284"/>
      <c r="G165" s="284"/>
      <c r="H165" s="284"/>
      <c r="I165" s="284"/>
      <c r="J165" s="284"/>
      <c r="K165" s="285"/>
    </row>
    <row r="166" s="1" customFormat="1" ht="17.25" customHeight="1">
      <c r="B166" s="283"/>
      <c r="C166" s="308" t="s">
        <v>3113</v>
      </c>
      <c r="D166" s="308"/>
      <c r="E166" s="308"/>
      <c r="F166" s="308" t="s">
        <v>3114</v>
      </c>
      <c r="G166" s="345"/>
      <c r="H166" s="346" t="s">
        <v>53</v>
      </c>
      <c r="I166" s="346" t="s">
        <v>56</v>
      </c>
      <c r="J166" s="308" t="s">
        <v>3115</v>
      </c>
      <c r="K166" s="285"/>
    </row>
    <row r="167" s="1" customFormat="1" ht="17.25" customHeight="1">
      <c r="B167" s="286"/>
      <c r="C167" s="310" t="s">
        <v>3116</v>
      </c>
      <c r="D167" s="310"/>
      <c r="E167" s="310"/>
      <c r="F167" s="311" t="s">
        <v>3117</v>
      </c>
      <c r="G167" s="347"/>
      <c r="H167" s="348"/>
      <c r="I167" s="348"/>
      <c r="J167" s="310" t="s">
        <v>3118</v>
      </c>
      <c r="K167" s="288"/>
    </row>
    <row r="168" s="1" customFormat="1" ht="5.25" customHeight="1">
      <c r="B168" s="316"/>
      <c r="C168" s="313"/>
      <c r="D168" s="313"/>
      <c r="E168" s="313"/>
      <c r="F168" s="313"/>
      <c r="G168" s="314"/>
      <c r="H168" s="313"/>
      <c r="I168" s="313"/>
      <c r="J168" s="313"/>
      <c r="K168" s="337"/>
    </row>
    <row r="169" s="1" customFormat="1" ht="15" customHeight="1">
      <c r="B169" s="316"/>
      <c r="C169" s="293" t="s">
        <v>3122</v>
      </c>
      <c r="D169" s="293"/>
      <c r="E169" s="293"/>
      <c r="F169" s="315" t="s">
        <v>3119</v>
      </c>
      <c r="G169" s="293"/>
      <c r="H169" s="293" t="s">
        <v>3159</v>
      </c>
      <c r="I169" s="293" t="s">
        <v>3121</v>
      </c>
      <c r="J169" s="293">
        <v>120</v>
      </c>
      <c r="K169" s="337"/>
    </row>
    <row r="170" s="1" customFormat="1" ht="15" customHeight="1">
      <c r="B170" s="316"/>
      <c r="C170" s="293" t="s">
        <v>3168</v>
      </c>
      <c r="D170" s="293"/>
      <c r="E170" s="293"/>
      <c r="F170" s="315" t="s">
        <v>3119</v>
      </c>
      <c r="G170" s="293"/>
      <c r="H170" s="293" t="s">
        <v>3169</v>
      </c>
      <c r="I170" s="293" t="s">
        <v>3121</v>
      </c>
      <c r="J170" s="293" t="s">
        <v>3170</v>
      </c>
      <c r="K170" s="337"/>
    </row>
    <row r="171" s="1" customFormat="1" ht="15" customHeight="1">
      <c r="B171" s="316"/>
      <c r="C171" s="293" t="s">
        <v>84</v>
      </c>
      <c r="D171" s="293"/>
      <c r="E171" s="293"/>
      <c r="F171" s="315" t="s">
        <v>3119</v>
      </c>
      <c r="G171" s="293"/>
      <c r="H171" s="293" t="s">
        <v>3186</v>
      </c>
      <c r="I171" s="293" t="s">
        <v>3121</v>
      </c>
      <c r="J171" s="293" t="s">
        <v>3170</v>
      </c>
      <c r="K171" s="337"/>
    </row>
    <row r="172" s="1" customFormat="1" ht="15" customHeight="1">
      <c r="B172" s="316"/>
      <c r="C172" s="293" t="s">
        <v>3124</v>
      </c>
      <c r="D172" s="293"/>
      <c r="E172" s="293"/>
      <c r="F172" s="315" t="s">
        <v>3125</v>
      </c>
      <c r="G172" s="293"/>
      <c r="H172" s="293" t="s">
        <v>3186</v>
      </c>
      <c r="I172" s="293" t="s">
        <v>3121</v>
      </c>
      <c r="J172" s="293">
        <v>50</v>
      </c>
      <c r="K172" s="337"/>
    </row>
    <row r="173" s="1" customFormat="1" ht="15" customHeight="1">
      <c r="B173" s="316"/>
      <c r="C173" s="293" t="s">
        <v>3127</v>
      </c>
      <c r="D173" s="293"/>
      <c r="E173" s="293"/>
      <c r="F173" s="315" t="s">
        <v>3119</v>
      </c>
      <c r="G173" s="293"/>
      <c r="H173" s="293" t="s">
        <v>3186</v>
      </c>
      <c r="I173" s="293" t="s">
        <v>3129</v>
      </c>
      <c r="J173" s="293"/>
      <c r="K173" s="337"/>
    </row>
    <row r="174" s="1" customFormat="1" ht="15" customHeight="1">
      <c r="B174" s="316"/>
      <c r="C174" s="293" t="s">
        <v>3138</v>
      </c>
      <c r="D174" s="293"/>
      <c r="E174" s="293"/>
      <c r="F174" s="315" t="s">
        <v>3125</v>
      </c>
      <c r="G174" s="293"/>
      <c r="H174" s="293" t="s">
        <v>3186</v>
      </c>
      <c r="I174" s="293" t="s">
        <v>3121</v>
      </c>
      <c r="J174" s="293">
        <v>50</v>
      </c>
      <c r="K174" s="337"/>
    </row>
    <row r="175" s="1" customFormat="1" ht="15" customHeight="1">
      <c r="B175" s="316"/>
      <c r="C175" s="293" t="s">
        <v>3146</v>
      </c>
      <c r="D175" s="293"/>
      <c r="E175" s="293"/>
      <c r="F175" s="315" t="s">
        <v>3125</v>
      </c>
      <c r="G175" s="293"/>
      <c r="H175" s="293" t="s">
        <v>3186</v>
      </c>
      <c r="I175" s="293" t="s">
        <v>3121</v>
      </c>
      <c r="J175" s="293">
        <v>50</v>
      </c>
      <c r="K175" s="337"/>
    </row>
    <row r="176" s="1" customFormat="1" ht="15" customHeight="1">
      <c r="B176" s="316"/>
      <c r="C176" s="293" t="s">
        <v>3144</v>
      </c>
      <c r="D176" s="293"/>
      <c r="E176" s="293"/>
      <c r="F176" s="315" t="s">
        <v>3125</v>
      </c>
      <c r="G176" s="293"/>
      <c r="H176" s="293" t="s">
        <v>3186</v>
      </c>
      <c r="I176" s="293" t="s">
        <v>3121</v>
      </c>
      <c r="J176" s="293">
        <v>50</v>
      </c>
      <c r="K176" s="337"/>
    </row>
    <row r="177" s="1" customFormat="1" ht="15" customHeight="1">
      <c r="B177" s="316"/>
      <c r="C177" s="293" t="s">
        <v>189</v>
      </c>
      <c r="D177" s="293"/>
      <c r="E177" s="293"/>
      <c r="F177" s="315" t="s">
        <v>3119</v>
      </c>
      <c r="G177" s="293"/>
      <c r="H177" s="293" t="s">
        <v>3187</v>
      </c>
      <c r="I177" s="293" t="s">
        <v>3188</v>
      </c>
      <c r="J177" s="293"/>
      <c r="K177" s="337"/>
    </row>
    <row r="178" s="1" customFormat="1" ht="15" customHeight="1">
      <c r="B178" s="316"/>
      <c r="C178" s="293" t="s">
        <v>56</v>
      </c>
      <c r="D178" s="293"/>
      <c r="E178" s="293"/>
      <c r="F178" s="315" t="s">
        <v>3119</v>
      </c>
      <c r="G178" s="293"/>
      <c r="H178" s="293" t="s">
        <v>3189</v>
      </c>
      <c r="I178" s="293" t="s">
        <v>3190</v>
      </c>
      <c r="J178" s="293">
        <v>1</v>
      </c>
      <c r="K178" s="337"/>
    </row>
    <row r="179" s="1" customFormat="1" ht="15" customHeight="1">
      <c r="B179" s="316"/>
      <c r="C179" s="293" t="s">
        <v>52</v>
      </c>
      <c r="D179" s="293"/>
      <c r="E179" s="293"/>
      <c r="F179" s="315" t="s">
        <v>3119</v>
      </c>
      <c r="G179" s="293"/>
      <c r="H179" s="293" t="s">
        <v>3191</v>
      </c>
      <c r="I179" s="293" t="s">
        <v>3121</v>
      </c>
      <c r="J179" s="293">
        <v>20</v>
      </c>
      <c r="K179" s="337"/>
    </row>
    <row r="180" s="1" customFormat="1" ht="15" customHeight="1">
      <c r="B180" s="316"/>
      <c r="C180" s="293" t="s">
        <v>53</v>
      </c>
      <c r="D180" s="293"/>
      <c r="E180" s="293"/>
      <c r="F180" s="315" t="s">
        <v>3119</v>
      </c>
      <c r="G180" s="293"/>
      <c r="H180" s="293" t="s">
        <v>3192</v>
      </c>
      <c r="I180" s="293" t="s">
        <v>3121</v>
      </c>
      <c r="J180" s="293">
        <v>255</v>
      </c>
      <c r="K180" s="337"/>
    </row>
    <row r="181" s="1" customFormat="1" ht="15" customHeight="1">
      <c r="B181" s="316"/>
      <c r="C181" s="293" t="s">
        <v>190</v>
      </c>
      <c r="D181" s="293"/>
      <c r="E181" s="293"/>
      <c r="F181" s="315" t="s">
        <v>3119</v>
      </c>
      <c r="G181" s="293"/>
      <c r="H181" s="293" t="s">
        <v>3083</v>
      </c>
      <c r="I181" s="293" t="s">
        <v>3121</v>
      </c>
      <c r="J181" s="293">
        <v>10</v>
      </c>
      <c r="K181" s="337"/>
    </row>
    <row r="182" s="1" customFormat="1" ht="15" customHeight="1">
      <c r="B182" s="316"/>
      <c r="C182" s="293" t="s">
        <v>191</v>
      </c>
      <c r="D182" s="293"/>
      <c r="E182" s="293"/>
      <c r="F182" s="315" t="s">
        <v>3119</v>
      </c>
      <c r="G182" s="293"/>
      <c r="H182" s="293" t="s">
        <v>3193</v>
      </c>
      <c r="I182" s="293" t="s">
        <v>3154</v>
      </c>
      <c r="J182" s="293"/>
      <c r="K182" s="337"/>
    </row>
    <row r="183" s="1" customFormat="1" ht="15" customHeight="1">
      <c r="B183" s="316"/>
      <c r="C183" s="293" t="s">
        <v>3194</v>
      </c>
      <c r="D183" s="293"/>
      <c r="E183" s="293"/>
      <c r="F183" s="315" t="s">
        <v>3119</v>
      </c>
      <c r="G183" s="293"/>
      <c r="H183" s="293" t="s">
        <v>3195</v>
      </c>
      <c r="I183" s="293" t="s">
        <v>3154</v>
      </c>
      <c r="J183" s="293"/>
      <c r="K183" s="337"/>
    </row>
    <row r="184" s="1" customFormat="1" ht="15" customHeight="1">
      <c r="B184" s="316"/>
      <c r="C184" s="293" t="s">
        <v>3183</v>
      </c>
      <c r="D184" s="293"/>
      <c r="E184" s="293"/>
      <c r="F184" s="315" t="s">
        <v>3119</v>
      </c>
      <c r="G184" s="293"/>
      <c r="H184" s="293" t="s">
        <v>3196</v>
      </c>
      <c r="I184" s="293" t="s">
        <v>3154</v>
      </c>
      <c r="J184" s="293"/>
      <c r="K184" s="337"/>
    </row>
    <row r="185" s="1" customFormat="1" ht="15" customHeight="1">
      <c r="B185" s="316"/>
      <c r="C185" s="293" t="s">
        <v>193</v>
      </c>
      <c r="D185" s="293"/>
      <c r="E185" s="293"/>
      <c r="F185" s="315" t="s">
        <v>3125</v>
      </c>
      <c r="G185" s="293"/>
      <c r="H185" s="293" t="s">
        <v>3197</v>
      </c>
      <c r="I185" s="293" t="s">
        <v>3121</v>
      </c>
      <c r="J185" s="293">
        <v>50</v>
      </c>
      <c r="K185" s="337"/>
    </row>
    <row r="186" s="1" customFormat="1" ht="15" customHeight="1">
      <c r="B186" s="316"/>
      <c r="C186" s="293" t="s">
        <v>3198</v>
      </c>
      <c r="D186" s="293"/>
      <c r="E186" s="293"/>
      <c r="F186" s="315" t="s">
        <v>3125</v>
      </c>
      <c r="G186" s="293"/>
      <c r="H186" s="293" t="s">
        <v>3199</v>
      </c>
      <c r="I186" s="293" t="s">
        <v>3200</v>
      </c>
      <c r="J186" s="293"/>
      <c r="K186" s="337"/>
    </row>
    <row r="187" s="1" customFormat="1" ht="15" customHeight="1">
      <c r="B187" s="316"/>
      <c r="C187" s="293" t="s">
        <v>3201</v>
      </c>
      <c r="D187" s="293"/>
      <c r="E187" s="293"/>
      <c r="F187" s="315" t="s">
        <v>3125</v>
      </c>
      <c r="G187" s="293"/>
      <c r="H187" s="293" t="s">
        <v>3202</v>
      </c>
      <c r="I187" s="293" t="s">
        <v>3200</v>
      </c>
      <c r="J187" s="293"/>
      <c r="K187" s="337"/>
    </row>
    <row r="188" s="1" customFormat="1" ht="15" customHeight="1">
      <c r="B188" s="316"/>
      <c r="C188" s="293" t="s">
        <v>3203</v>
      </c>
      <c r="D188" s="293"/>
      <c r="E188" s="293"/>
      <c r="F188" s="315" t="s">
        <v>3125</v>
      </c>
      <c r="G188" s="293"/>
      <c r="H188" s="293" t="s">
        <v>3204</v>
      </c>
      <c r="I188" s="293" t="s">
        <v>3200</v>
      </c>
      <c r="J188" s="293"/>
      <c r="K188" s="337"/>
    </row>
    <row r="189" s="1" customFormat="1" ht="15" customHeight="1">
      <c r="B189" s="316"/>
      <c r="C189" s="349" t="s">
        <v>3205</v>
      </c>
      <c r="D189" s="293"/>
      <c r="E189" s="293"/>
      <c r="F189" s="315" t="s">
        <v>3125</v>
      </c>
      <c r="G189" s="293"/>
      <c r="H189" s="293" t="s">
        <v>3206</v>
      </c>
      <c r="I189" s="293" t="s">
        <v>3207</v>
      </c>
      <c r="J189" s="350" t="s">
        <v>3208</v>
      </c>
      <c r="K189" s="337"/>
    </row>
    <row r="190" s="1" customFormat="1" ht="15" customHeight="1">
      <c r="B190" s="316"/>
      <c r="C190" s="300" t="s">
        <v>41</v>
      </c>
      <c r="D190" s="293"/>
      <c r="E190" s="293"/>
      <c r="F190" s="315" t="s">
        <v>3119</v>
      </c>
      <c r="G190" s="293"/>
      <c r="H190" s="290" t="s">
        <v>3209</v>
      </c>
      <c r="I190" s="293" t="s">
        <v>3210</v>
      </c>
      <c r="J190" s="293"/>
      <c r="K190" s="337"/>
    </row>
    <row r="191" s="1" customFormat="1" ht="15" customHeight="1">
      <c r="B191" s="316"/>
      <c r="C191" s="300" t="s">
        <v>3211</v>
      </c>
      <c r="D191" s="293"/>
      <c r="E191" s="293"/>
      <c r="F191" s="315" t="s">
        <v>3119</v>
      </c>
      <c r="G191" s="293"/>
      <c r="H191" s="293" t="s">
        <v>3212</v>
      </c>
      <c r="I191" s="293" t="s">
        <v>3154</v>
      </c>
      <c r="J191" s="293"/>
      <c r="K191" s="337"/>
    </row>
    <row r="192" s="1" customFormat="1" ht="15" customHeight="1">
      <c r="B192" s="316"/>
      <c r="C192" s="300" t="s">
        <v>3213</v>
      </c>
      <c r="D192" s="293"/>
      <c r="E192" s="293"/>
      <c r="F192" s="315" t="s">
        <v>3119</v>
      </c>
      <c r="G192" s="293"/>
      <c r="H192" s="293" t="s">
        <v>3214</v>
      </c>
      <c r="I192" s="293" t="s">
        <v>3154</v>
      </c>
      <c r="J192" s="293"/>
      <c r="K192" s="337"/>
    </row>
    <row r="193" s="1" customFormat="1" ht="15" customHeight="1">
      <c r="B193" s="316"/>
      <c r="C193" s="300" t="s">
        <v>3215</v>
      </c>
      <c r="D193" s="293"/>
      <c r="E193" s="293"/>
      <c r="F193" s="315" t="s">
        <v>3125</v>
      </c>
      <c r="G193" s="293"/>
      <c r="H193" s="293" t="s">
        <v>3216</v>
      </c>
      <c r="I193" s="293" t="s">
        <v>3154</v>
      </c>
      <c r="J193" s="293"/>
      <c r="K193" s="337"/>
    </row>
    <row r="194" s="1" customFormat="1" ht="15" customHeight="1">
      <c r="B194" s="343"/>
      <c r="C194" s="351"/>
      <c r="D194" s="325"/>
      <c r="E194" s="325"/>
      <c r="F194" s="325"/>
      <c r="G194" s="325"/>
      <c r="H194" s="325"/>
      <c r="I194" s="325"/>
      <c r="J194" s="325"/>
      <c r="K194" s="344"/>
    </row>
    <row r="195" s="1" customFormat="1" ht="18.75" customHeight="1">
      <c r="B195" s="290"/>
      <c r="C195" s="293"/>
      <c r="D195" s="293"/>
      <c r="E195" s="293"/>
      <c r="F195" s="315"/>
      <c r="G195" s="293"/>
      <c r="H195" s="293"/>
      <c r="I195" s="293"/>
      <c r="J195" s="293"/>
      <c r="K195" s="290"/>
    </row>
    <row r="196" s="1" customFormat="1" ht="18.75" customHeight="1">
      <c r="B196" s="290"/>
      <c r="C196" s="293"/>
      <c r="D196" s="293"/>
      <c r="E196" s="293"/>
      <c r="F196" s="315"/>
      <c r="G196" s="293"/>
      <c r="H196" s="293"/>
      <c r="I196" s="293"/>
      <c r="J196" s="293"/>
      <c r="K196" s="290"/>
    </row>
    <row r="197" s="1" customFormat="1" ht="18.75" customHeight="1">
      <c r="B197" s="301"/>
      <c r="C197" s="301"/>
      <c r="D197" s="301"/>
      <c r="E197" s="301"/>
      <c r="F197" s="301"/>
      <c r="G197" s="301"/>
      <c r="H197" s="301"/>
      <c r="I197" s="301"/>
      <c r="J197" s="301"/>
      <c r="K197" s="301"/>
    </row>
    <row r="198" s="1" customFormat="1" ht="13.5">
      <c r="B198" s="280"/>
      <c r="C198" s="281"/>
      <c r="D198" s="281"/>
      <c r="E198" s="281"/>
      <c r="F198" s="281"/>
      <c r="G198" s="281"/>
      <c r="H198" s="281"/>
      <c r="I198" s="281"/>
      <c r="J198" s="281"/>
      <c r="K198" s="282"/>
    </row>
    <row r="199" s="1" customFormat="1" ht="21">
      <c r="B199" s="283"/>
      <c r="C199" s="284" t="s">
        <v>3217</v>
      </c>
      <c r="D199" s="284"/>
      <c r="E199" s="284"/>
      <c r="F199" s="284"/>
      <c r="G199" s="284"/>
      <c r="H199" s="284"/>
      <c r="I199" s="284"/>
      <c r="J199" s="284"/>
      <c r="K199" s="285"/>
    </row>
    <row r="200" s="1" customFormat="1" ht="25.5" customHeight="1">
      <c r="B200" s="283"/>
      <c r="C200" s="352" t="s">
        <v>3218</v>
      </c>
      <c r="D200" s="352"/>
      <c r="E200" s="352"/>
      <c r="F200" s="352" t="s">
        <v>3219</v>
      </c>
      <c r="G200" s="353"/>
      <c r="H200" s="352" t="s">
        <v>3220</v>
      </c>
      <c r="I200" s="352"/>
      <c r="J200" s="352"/>
      <c r="K200" s="285"/>
    </row>
    <row r="201" s="1" customFormat="1" ht="5.25" customHeight="1">
      <c r="B201" s="316"/>
      <c r="C201" s="313"/>
      <c r="D201" s="313"/>
      <c r="E201" s="313"/>
      <c r="F201" s="313"/>
      <c r="G201" s="293"/>
      <c r="H201" s="313"/>
      <c r="I201" s="313"/>
      <c r="J201" s="313"/>
      <c r="K201" s="337"/>
    </row>
    <row r="202" s="1" customFormat="1" ht="15" customHeight="1">
      <c r="B202" s="316"/>
      <c r="C202" s="293" t="s">
        <v>3210</v>
      </c>
      <c r="D202" s="293"/>
      <c r="E202" s="293"/>
      <c r="F202" s="315" t="s">
        <v>42</v>
      </c>
      <c r="G202" s="293"/>
      <c r="H202" s="293" t="s">
        <v>3221</v>
      </c>
      <c r="I202" s="293"/>
      <c r="J202" s="293"/>
      <c r="K202" s="337"/>
    </row>
    <row r="203" s="1" customFormat="1" ht="15" customHeight="1">
      <c r="B203" s="316"/>
      <c r="C203" s="322"/>
      <c r="D203" s="293"/>
      <c r="E203" s="293"/>
      <c r="F203" s="315" t="s">
        <v>43</v>
      </c>
      <c r="G203" s="293"/>
      <c r="H203" s="293" t="s">
        <v>3222</v>
      </c>
      <c r="I203" s="293"/>
      <c r="J203" s="293"/>
      <c r="K203" s="337"/>
    </row>
    <row r="204" s="1" customFormat="1" ht="15" customHeight="1">
      <c r="B204" s="316"/>
      <c r="C204" s="322"/>
      <c r="D204" s="293"/>
      <c r="E204" s="293"/>
      <c r="F204" s="315" t="s">
        <v>46</v>
      </c>
      <c r="G204" s="293"/>
      <c r="H204" s="293" t="s">
        <v>3223</v>
      </c>
      <c r="I204" s="293"/>
      <c r="J204" s="293"/>
      <c r="K204" s="337"/>
    </row>
    <row r="205" s="1" customFormat="1" ht="15" customHeight="1">
      <c r="B205" s="316"/>
      <c r="C205" s="293"/>
      <c r="D205" s="293"/>
      <c r="E205" s="293"/>
      <c r="F205" s="315" t="s">
        <v>44</v>
      </c>
      <c r="G205" s="293"/>
      <c r="H205" s="293" t="s">
        <v>3224</v>
      </c>
      <c r="I205" s="293"/>
      <c r="J205" s="293"/>
      <c r="K205" s="337"/>
    </row>
    <row r="206" s="1" customFormat="1" ht="15" customHeight="1">
      <c r="B206" s="316"/>
      <c r="C206" s="293"/>
      <c r="D206" s="293"/>
      <c r="E206" s="293"/>
      <c r="F206" s="315" t="s">
        <v>45</v>
      </c>
      <c r="G206" s="293"/>
      <c r="H206" s="293" t="s">
        <v>3225</v>
      </c>
      <c r="I206" s="293"/>
      <c r="J206" s="293"/>
      <c r="K206" s="337"/>
    </row>
    <row r="207" s="1" customFormat="1" ht="15" customHeight="1">
      <c r="B207" s="316"/>
      <c r="C207" s="293"/>
      <c r="D207" s="293"/>
      <c r="E207" s="293"/>
      <c r="F207" s="315"/>
      <c r="G207" s="293"/>
      <c r="H207" s="293"/>
      <c r="I207" s="293"/>
      <c r="J207" s="293"/>
      <c r="K207" s="337"/>
    </row>
    <row r="208" s="1" customFormat="1" ht="15" customHeight="1">
      <c r="B208" s="316"/>
      <c r="C208" s="293" t="s">
        <v>3166</v>
      </c>
      <c r="D208" s="293"/>
      <c r="E208" s="293"/>
      <c r="F208" s="315" t="s">
        <v>77</v>
      </c>
      <c r="G208" s="293"/>
      <c r="H208" s="293" t="s">
        <v>3226</v>
      </c>
      <c r="I208" s="293"/>
      <c r="J208" s="293"/>
      <c r="K208" s="337"/>
    </row>
    <row r="209" s="1" customFormat="1" ht="15" customHeight="1">
      <c r="B209" s="316"/>
      <c r="C209" s="322"/>
      <c r="D209" s="293"/>
      <c r="E209" s="293"/>
      <c r="F209" s="315" t="s">
        <v>3066</v>
      </c>
      <c r="G209" s="293"/>
      <c r="H209" s="293" t="s">
        <v>3067</v>
      </c>
      <c r="I209" s="293"/>
      <c r="J209" s="293"/>
      <c r="K209" s="337"/>
    </row>
    <row r="210" s="1" customFormat="1" ht="15" customHeight="1">
      <c r="B210" s="316"/>
      <c r="C210" s="293"/>
      <c r="D210" s="293"/>
      <c r="E210" s="293"/>
      <c r="F210" s="315" t="s">
        <v>3064</v>
      </c>
      <c r="G210" s="293"/>
      <c r="H210" s="293" t="s">
        <v>3227</v>
      </c>
      <c r="I210" s="293"/>
      <c r="J210" s="293"/>
      <c r="K210" s="337"/>
    </row>
    <row r="211" s="1" customFormat="1" ht="15" customHeight="1">
      <c r="B211" s="354"/>
      <c r="C211" s="322"/>
      <c r="D211" s="322"/>
      <c r="E211" s="322"/>
      <c r="F211" s="315" t="s">
        <v>169</v>
      </c>
      <c r="G211" s="300"/>
      <c r="H211" s="341" t="s">
        <v>170</v>
      </c>
      <c r="I211" s="341"/>
      <c r="J211" s="341"/>
      <c r="K211" s="355"/>
    </row>
    <row r="212" s="1" customFormat="1" ht="15" customHeight="1">
      <c r="B212" s="354"/>
      <c r="C212" s="322"/>
      <c r="D212" s="322"/>
      <c r="E212" s="322"/>
      <c r="F212" s="315" t="s">
        <v>2076</v>
      </c>
      <c r="G212" s="300"/>
      <c r="H212" s="341" t="s">
        <v>3228</v>
      </c>
      <c r="I212" s="341"/>
      <c r="J212" s="341"/>
      <c r="K212" s="355"/>
    </row>
    <row r="213" s="1" customFormat="1" ht="15" customHeight="1">
      <c r="B213" s="354"/>
      <c r="C213" s="322"/>
      <c r="D213" s="322"/>
      <c r="E213" s="322"/>
      <c r="F213" s="356"/>
      <c r="G213" s="300"/>
      <c r="H213" s="357"/>
      <c r="I213" s="357"/>
      <c r="J213" s="357"/>
      <c r="K213" s="355"/>
    </row>
    <row r="214" s="1" customFormat="1" ht="15" customHeight="1">
      <c r="B214" s="354"/>
      <c r="C214" s="293" t="s">
        <v>3190</v>
      </c>
      <c r="D214" s="322"/>
      <c r="E214" s="322"/>
      <c r="F214" s="315">
        <v>1</v>
      </c>
      <c r="G214" s="300"/>
      <c r="H214" s="341" t="s">
        <v>3229</v>
      </c>
      <c r="I214" s="341"/>
      <c r="J214" s="341"/>
      <c r="K214" s="355"/>
    </row>
    <row r="215" s="1" customFormat="1" ht="15" customHeight="1">
      <c r="B215" s="354"/>
      <c r="C215" s="322"/>
      <c r="D215" s="322"/>
      <c r="E215" s="322"/>
      <c r="F215" s="315">
        <v>2</v>
      </c>
      <c r="G215" s="300"/>
      <c r="H215" s="341" t="s">
        <v>3230</v>
      </c>
      <c r="I215" s="341"/>
      <c r="J215" s="341"/>
      <c r="K215" s="355"/>
    </row>
    <row r="216" s="1" customFormat="1" ht="15" customHeight="1">
      <c r="B216" s="354"/>
      <c r="C216" s="322"/>
      <c r="D216" s="322"/>
      <c r="E216" s="322"/>
      <c r="F216" s="315">
        <v>3</v>
      </c>
      <c r="G216" s="300"/>
      <c r="H216" s="341" t="s">
        <v>3231</v>
      </c>
      <c r="I216" s="341"/>
      <c r="J216" s="341"/>
      <c r="K216" s="355"/>
    </row>
    <row r="217" s="1" customFormat="1" ht="15" customHeight="1">
      <c r="B217" s="354"/>
      <c r="C217" s="322"/>
      <c r="D217" s="322"/>
      <c r="E217" s="322"/>
      <c r="F217" s="315">
        <v>4</v>
      </c>
      <c r="G217" s="300"/>
      <c r="H217" s="341" t="s">
        <v>3232</v>
      </c>
      <c r="I217" s="341"/>
      <c r="J217" s="341"/>
      <c r="K217" s="355"/>
    </row>
    <row r="218" s="1" customFormat="1" ht="12.75" customHeight="1">
      <c r="B218" s="358"/>
      <c r="C218" s="359"/>
      <c r="D218" s="359"/>
      <c r="E218" s="359"/>
      <c r="F218" s="359"/>
      <c r="G218" s="359"/>
      <c r="H218" s="359"/>
      <c r="I218" s="359"/>
      <c r="J218" s="359"/>
      <c r="K218" s="36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88</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302</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ROUND(J93,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ROUND((SUM(BE93:BE393)),  2)</f>
        <v>0</v>
      </c>
      <c r="G35" s="37"/>
      <c r="H35" s="37"/>
      <c r="I35" s="164">
        <v>0.20999999999999999</v>
      </c>
      <c r="J35" s="163">
        <f>ROUND(((SUM(BE93:BE393))*I35),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ROUND((SUM(BF93:BF393)),  2)</f>
        <v>0</v>
      </c>
      <c r="G36" s="37"/>
      <c r="H36" s="37"/>
      <c r="I36" s="164">
        <v>0.14999999999999999</v>
      </c>
      <c r="J36" s="163">
        <f>ROUND(((SUM(BF93:BF393))*I36),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ROUND((SUM(BG93:BG393)),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ROUND((SUM(BH93:BH393)),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ROUND((SUM(BI93:BI393)),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PS02 - Montáže a dodávky ZZ</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J93</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303</v>
      </c>
      <c r="E64" s="188"/>
      <c r="F64" s="188"/>
      <c r="G64" s="188"/>
      <c r="H64" s="188"/>
      <c r="I64" s="189"/>
      <c r="J64" s="190">
        <f>J94</f>
        <v>0</v>
      </c>
      <c r="K64" s="186"/>
      <c r="L64" s="191"/>
      <c r="S64" s="9"/>
      <c r="T64" s="9"/>
      <c r="U64" s="9"/>
      <c r="V64" s="9"/>
      <c r="W64" s="9"/>
      <c r="X64" s="9"/>
      <c r="Y64" s="9"/>
      <c r="Z64" s="9"/>
      <c r="AA64" s="9"/>
      <c r="AB64" s="9"/>
      <c r="AC64" s="9"/>
      <c r="AD64" s="9"/>
      <c r="AE64" s="9"/>
    </row>
    <row r="65" s="12" customFormat="1" ht="19.92" customHeight="1">
      <c r="A65" s="12"/>
      <c r="B65" s="246"/>
      <c r="C65" s="124"/>
      <c r="D65" s="247" t="s">
        <v>304</v>
      </c>
      <c r="E65" s="248"/>
      <c r="F65" s="248"/>
      <c r="G65" s="248"/>
      <c r="H65" s="248"/>
      <c r="I65" s="249"/>
      <c r="J65" s="250">
        <f>J95</f>
        <v>0</v>
      </c>
      <c r="K65" s="124"/>
      <c r="L65" s="251"/>
      <c r="S65" s="12"/>
      <c r="T65" s="12"/>
      <c r="U65" s="12"/>
      <c r="V65" s="12"/>
      <c r="W65" s="12"/>
      <c r="X65" s="12"/>
      <c r="Y65" s="12"/>
      <c r="Z65" s="12"/>
      <c r="AA65" s="12"/>
      <c r="AB65" s="12"/>
      <c r="AC65" s="12"/>
      <c r="AD65" s="12"/>
      <c r="AE65" s="12"/>
    </row>
    <row r="66" s="12" customFormat="1" ht="19.92" customHeight="1">
      <c r="A66" s="12"/>
      <c r="B66" s="246"/>
      <c r="C66" s="124"/>
      <c r="D66" s="247" t="s">
        <v>305</v>
      </c>
      <c r="E66" s="248"/>
      <c r="F66" s="248"/>
      <c r="G66" s="248"/>
      <c r="H66" s="248"/>
      <c r="I66" s="249"/>
      <c r="J66" s="250">
        <f>J114</f>
        <v>0</v>
      </c>
      <c r="K66" s="124"/>
      <c r="L66" s="251"/>
      <c r="S66" s="12"/>
      <c r="T66" s="12"/>
      <c r="U66" s="12"/>
      <c r="V66" s="12"/>
      <c r="W66" s="12"/>
      <c r="X66" s="12"/>
      <c r="Y66" s="12"/>
      <c r="Z66" s="12"/>
      <c r="AA66" s="12"/>
      <c r="AB66" s="12"/>
      <c r="AC66" s="12"/>
      <c r="AD66" s="12"/>
      <c r="AE66" s="12"/>
    </row>
    <row r="67" s="12" customFormat="1" ht="19.92" customHeight="1">
      <c r="A67" s="12"/>
      <c r="B67" s="246"/>
      <c r="C67" s="124"/>
      <c r="D67" s="247" t="s">
        <v>306</v>
      </c>
      <c r="E67" s="248"/>
      <c r="F67" s="248"/>
      <c r="G67" s="248"/>
      <c r="H67" s="248"/>
      <c r="I67" s="249"/>
      <c r="J67" s="250">
        <f>J146</f>
        <v>0</v>
      </c>
      <c r="K67" s="124"/>
      <c r="L67" s="251"/>
      <c r="S67" s="12"/>
      <c r="T67" s="12"/>
      <c r="U67" s="12"/>
      <c r="V67" s="12"/>
      <c r="W67" s="12"/>
      <c r="X67" s="12"/>
      <c r="Y67" s="12"/>
      <c r="Z67" s="12"/>
      <c r="AA67" s="12"/>
      <c r="AB67" s="12"/>
      <c r="AC67" s="12"/>
      <c r="AD67" s="12"/>
      <c r="AE67" s="12"/>
    </row>
    <row r="68" s="12" customFormat="1" ht="19.92" customHeight="1">
      <c r="A68" s="12"/>
      <c r="B68" s="246"/>
      <c r="C68" s="124"/>
      <c r="D68" s="247" t="s">
        <v>307</v>
      </c>
      <c r="E68" s="248"/>
      <c r="F68" s="248"/>
      <c r="G68" s="248"/>
      <c r="H68" s="248"/>
      <c r="I68" s="249"/>
      <c r="J68" s="250">
        <f>J207</f>
        <v>0</v>
      </c>
      <c r="K68" s="124"/>
      <c r="L68" s="251"/>
      <c r="S68" s="12"/>
      <c r="T68" s="12"/>
      <c r="U68" s="12"/>
      <c r="V68" s="12"/>
      <c r="W68" s="12"/>
      <c r="X68" s="12"/>
      <c r="Y68" s="12"/>
      <c r="Z68" s="12"/>
      <c r="AA68" s="12"/>
      <c r="AB68" s="12"/>
      <c r="AC68" s="12"/>
      <c r="AD68" s="12"/>
      <c r="AE68" s="12"/>
    </row>
    <row r="69" s="12" customFormat="1" ht="19.92" customHeight="1">
      <c r="A69" s="12"/>
      <c r="B69" s="246"/>
      <c r="C69" s="124"/>
      <c r="D69" s="247" t="s">
        <v>308</v>
      </c>
      <c r="E69" s="248"/>
      <c r="F69" s="248"/>
      <c r="G69" s="248"/>
      <c r="H69" s="248"/>
      <c r="I69" s="249"/>
      <c r="J69" s="250">
        <f>J329</f>
        <v>0</v>
      </c>
      <c r="K69" s="124"/>
      <c r="L69" s="251"/>
      <c r="S69" s="12"/>
      <c r="T69" s="12"/>
      <c r="U69" s="12"/>
      <c r="V69" s="12"/>
      <c r="W69" s="12"/>
      <c r="X69" s="12"/>
      <c r="Y69" s="12"/>
      <c r="Z69" s="12"/>
      <c r="AA69" s="12"/>
      <c r="AB69" s="12"/>
      <c r="AC69" s="12"/>
      <c r="AD69" s="12"/>
      <c r="AE69" s="12"/>
    </row>
    <row r="70" s="12" customFormat="1" ht="19.92" customHeight="1">
      <c r="A70" s="12"/>
      <c r="B70" s="246"/>
      <c r="C70" s="124"/>
      <c r="D70" s="247" t="s">
        <v>309</v>
      </c>
      <c r="E70" s="248"/>
      <c r="F70" s="248"/>
      <c r="G70" s="248"/>
      <c r="H70" s="248"/>
      <c r="I70" s="249"/>
      <c r="J70" s="250">
        <f>J349</f>
        <v>0</v>
      </c>
      <c r="K70" s="124"/>
      <c r="L70" s="251"/>
      <c r="S70" s="12"/>
      <c r="T70" s="12"/>
      <c r="U70" s="12"/>
      <c r="V70" s="12"/>
      <c r="W70" s="12"/>
      <c r="X70" s="12"/>
      <c r="Y70" s="12"/>
      <c r="Z70" s="12"/>
      <c r="AA70" s="12"/>
      <c r="AB70" s="12"/>
      <c r="AC70" s="12"/>
      <c r="AD70" s="12"/>
      <c r="AE70" s="12"/>
    </row>
    <row r="71" s="12" customFormat="1" ht="19.92" customHeight="1">
      <c r="A71" s="12"/>
      <c r="B71" s="246"/>
      <c r="C71" s="124"/>
      <c r="D71" s="247" t="s">
        <v>310</v>
      </c>
      <c r="E71" s="248"/>
      <c r="F71" s="248"/>
      <c r="G71" s="248"/>
      <c r="H71" s="248"/>
      <c r="I71" s="249"/>
      <c r="J71" s="250">
        <f>J383</f>
        <v>0</v>
      </c>
      <c r="K71" s="124"/>
      <c r="L71" s="251"/>
      <c r="S71" s="12"/>
      <c r="T71" s="12"/>
      <c r="U71" s="12"/>
      <c r="V71" s="12"/>
      <c r="W71" s="12"/>
      <c r="X71" s="12"/>
      <c r="Y71" s="12"/>
      <c r="Z71" s="12"/>
      <c r="AA71" s="12"/>
      <c r="AB71" s="12"/>
      <c r="AC71" s="12"/>
      <c r="AD71" s="12"/>
      <c r="AE71" s="12"/>
    </row>
    <row r="72" s="2" customFormat="1" ht="21.84" customHeight="1">
      <c r="A72" s="37"/>
      <c r="B72" s="38"/>
      <c r="C72" s="39"/>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6.96" customHeight="1">
      <c r="A73" s="37"/>
      <c r="B73" s="58"/>
      <c r="C73" s="59"/>
      <c r="D73" s="59"/>
      <c r="E73" s="59"/>
      <c r="F73" s="59"/>
      <c r="G73" s="59"/>
      <c r="H73" s="59"/>
      <c r="I73" s="175"/>
      <c r="J73" s="59"/>
      <c r="K73" s="59"/>
      <c r="L73" s="147"/>
      <c r="S73" s="37"/>
      <c r="T73" s="37"/>
      <c r="U73" s="37"/>
      <c r="V73" s="37"/>
      <c r="W73" s="37"/>
      <c r="X73" s="37"/>
      <c r="Y73" s="37"/>
      <c r="Z73" s="37"/>
      <c r="AA73" s="37"/>
      <c r="AB73" s="37"/>
      <c r="AC73" s="37"/>
      <c r="AD73" s="37"/>
      <c r="AE73" s="37"/>
    </row>
    <row r="77" s="2" customFormat="1" ht="6.96" customHeight="1">
      <c r="A77" s="37"/>
      <c r="B77" s="60"/>
      <c r="C77" s="61"/>
      <c r="D77" s="61"/>
      <c r="E77" s="61"/>
      <c r="F77" s="61"/>
      <c r="G77" s="61"/>
      <c r="H77" s="61"/>
      <c r="I77" s="178"/>
      <c r="J77" s="61"/>
      <c r="K77" s="61"/>
      <c r="L77" s="147"/>
      <c r="S77" s="37"/>
      <c r="T77" s="37"/>
      <c r="U77" s="37"/>
      <c r="V77" s="37"/>
      <c r="W77" s="37"/>
      <c r="X77" s="37"/>
      <c r="Y77" s="37"/>
      <c r="Z77" s="37"/>
      <c r="AA77" s="37"/>
      <c r="AB77" s="37"/>
      <c r="AC77" s="37"/>
      <c r="AD77" s="37"/>
      <c r="AE77" s="37"/>
    </row>
    <row r="78" s="2" customFormat="1" ht="24.96" customHeight="1">
      <c r="A78" s="37"/>
      <c r="B78" s="38"/>
      <c r="C78" s="22" t="s">
        <v>188</v>
      </c>
      <c r="D78" s="39"/>
      <c r="E78" s="39"/>
      <c r="F78" s="39"/>
      <c r="G78" s="39"/>
      <c r="H78" s="39"/>
      <c r="I78" s="146"/>
      <c r="J78" s="39"/>
      <c r="K78" s="39"/>
      <c r="L78" s="147"/>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2" customHeight="1">
      <c r="A80" s="37"/>
      <c r="B80" s="38"/>
      <c r="C80" s="31" t="s">
        <v>16</v>
      </c>
      <c r="D80" s="39"/>
      <c r="E80" s="39"/>
      <c r="F80" s="39"/>
      <c r="G80" s="39"/>
      <c r="H80" s="39"/>
      <c r="I80" s="146"/>
      <c r="J80" s="39"/>
      <c r="K80" s="39"/>
      <c r="L80" s="147"/>
      <c r="S80" s="37"/>
      <c r="T80" s="37"/>
      <c r="U80" s="37"/>
      <c r="V80" s="37"/>
      <c r="W80" s="37"/>
      <c r="X80" s="37"/>
      <c r="Y80" s="37"/>
      <c r="Z80" s="37"/>
      <c r="AA80" s="37"/>
      <c r="AB80" s="37"/>
      <c r="AC80" s="37"/>
      <c r="AD80" s="37"/>
      <c r="AE80" s="37"/>
    </row>
    <row r="81" s="2" customFormat="1" ht="16.5" customHeight="1">
      <c r="A81" s="37"/>
      <c r="B81" s="38"/>
      <c r="C81" s="39"/>
      <c r="D81" s="39"/>
      <c r="E81" s="179" t="str">
        <f>E7</f>
        <v>ŽST Božejovice, oprava SZZ a osvětlení včetně zrušení postradatelného zařízení infrastruktury</v>
      </c>
      <c r="F81" s="31"/>
      <c r="G81" s="31"/>
      <c r="H81" s="31"/>
      <c r="I81" s="146"/>
      <c r="J81" s="39"/>
      <c r="K81" s="39"/>
      <c r="L81" s="147"/>
      <c r="S81" s="37"/>
      <c r="T81" s="37"/>
      <c r="U81" s="37"/>
      <c r="V81" s="37"/>
      <c r="W81" s="37"/>
      <c r="X81" s="37"/>
      <c r="Y81" s="37"/>
      <c r="Z81" s="37"/>
      <c r="AA81" s="37"/>
      <c r="AB81" s="37"/>
      <c r="AC81" s="37"/>
      <c r="AD81" s="37"/>
      <c r="AE81" s="37"/>
    </row>
    <row r="82" s="1" customFormat="1" ht="12" customHeight="1">
      <c r="B82" s="20"/>
      <c r="C82" s="31" t="s">
        <v>179</v>
      </c>
      <c r="D82" s="21"/>
      <c r="E82" s="21"/>
      <c r="F82" s="21"/>
      <c r="G82" s="21"/>
      <c r="H82" s="21"/>
      <c r="I82" s="138"/>
      <c r="J82" s="21"/>
      <c r="K82" s="21"/>
      <c r="L82" s="19"/>
    </row>
    <row r="83" s="2" customFormat="1" ht="16.5" customHeight="1">
      <c r="A83" s="37"/>
      <c r="B83" s="38"/>
      <c r="C83" s="39"/>
      <c r="D83" s="39"/>
      <c r="E83" s="179" t="s">
        <v>180</v>
      </c>
      <c r="F83" s="39"/>
      <c r="G83" s="39"/>
      <c r="H83" s="39"/>
      <c r="I83" s="146"/>
      <c r="J83" s="39"/>
      <c r="K83" s="39"/>
      <c r="L83" s="147"/>
      <c r="S83" s="37"/>
      <c r="T83" s="37"/>
      <c r="U83" s="37"/>
      <c r="V83" s="37"/>
      <c r="W83" s="37"/>
      <c r="X83" s="37"/>
      <c r="Y83" s="37"/>
      <c r="Z83" s="37"/>
      <c r="AA83" s="37"/>
      <c r="AB83" s="37"/>
      <c r="AC83" s="37"/>
      <c r="AD83" s="37"/>
      <c r="AE83" s="37"/>
    </row>
    <row r="84" s="2" customFormat="1" ht="12" customHeight="1">
      <c r="A84" s="37"/>
      <c r="B84" s="38"/>
      <c r="C84" s="31" t="s">
        <v>181</v>
      </c>
      <c r="D84" s="39"/>
      <c r="E84" s="39"/>
      <c r="F84" s="39"/>
      <c r="G84" s="39"/>
      <c r="H84" s="39"/>
      <c r="I84" s="146"/>
      <c r="J84" s="39"/>
      <c r="K84" s="39"/>
      <c r="L84" s="147"/>
      <c r="S84" s="37"/>
      <c r="T84" s="37"/>
      <c r="U84" s="37"/>
      <c r="V84" s="37"/>
      <c r="W84" s="37"/>
      <c r="X84" s="37"/>
      <c r="Y84" s="37"/>
      <c r="Z84" s="37"/>
      <c r="AA84" s="37"/>
      <c r="AB84" s="37"/>
      <c r="AC84" s="37"/>
      <c r="AD84" s="37"/>
      <c r="AE84" s="37"/>
    </row>
    <row r="85" s="2" customFormat="1" ht="16.5" customHeight="1">
      <c r="A85" s="37"/>
      <c r="B85" s="38"/>
      <c r="C85" s="39"/>
      <c r="D85" s="39"/>
      <c r="E85" s="68" t="str">
        <f>E11</f>
        <v>PS02 - Montáže a dodávky ZZ</v>
      </c>
      <c r="F85" s="39"/>
      <c r="G85" s="39"/>
      <c r="H85" s="39"/>
      <c r="I85" s="146"/>
      <c r="J85" s="39"/>
      <c r="K85" s="39"/>
      <c r="L85" s="147"/>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F14</f>
        <v xml:space="preserve"> </v>
      </c>
      <c r="G87" s="39"/>
      <c r="H87" s="39"/>
      <c r="I87" s="149" t="s">
        <v>23</v>
      </c>
      <c r="J87" s="71" t="str">
        <f>IF(J14="","",J14)</f>
        <v>11. 3. 2020</v>
      </c>
      <c r="K87" s="39"/>
      <c r="L87" s="147"/>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6"/>
      <c r="J88" s="39"/>
      <c r="K88" s="39"/>
      <c r="L88" s="147"/>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E17</f>
        <v>Správa železnic, OŘ Plzeň</v>
      </c>
      <c r="G89" s="39"/>
      <c r="H89" s="39"/>
      <c r="I89" s="149" t="s">
        <v>31</v>
      </c>
      <c r="J89" s="35" t="str">
        <f>E23</f>
        <v xml:space="preserve"> </v>
      </c>
      <c r="K89" s="39"/>
      <c r="L89" s="147"/>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IF(E20="","",E20)</f>
        <v>Vyplň údaj</v>
      </c>
      <c r="G90" s="39"/>
      <c r="H90" s="39"/>
      <c r="I90" s="149" t="s">
        <v>34</v>
      </c>
      <c r="J90" s="35" t="str">
        <f>E26</f>
        <v xml:space="preserve"> </v>
      </c>
      <c r="K90" s="39"/>
      <c r="L90" s="147"/>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46"/>
      <c r="J91" s="39"/>
      <c r="K91" s="39"/>
      <c r="L91" s="147"/>
      <c r="S91" s="37"/>
      <c r="T91" s="37"/>
      <c r="U91" s="37"/>
      <c r="V91" s="37"/>
      <c r="W91" s="37"/>
      <c r="X91" s="37"/>
      <c r="Y91" s="37"/>
      <c r="Z91" s="37"/>
      <c r="AA91" s="37"/>
      <c r="AB91" s="37"/>
      <c r="AC91" s="37"/>
      <c r="AD91" s="37"/>
      <c r="AE91" s="37"/>
    </row>
    <row r="92" s="10" customFormat="1" ht="29.28" customHeight="1">
      <c r="A92" s="192"/>
      <c r="B92" s="193"/>
      <c r="C92" s="194" t="s">
        <v>189</v>
      </c>
      <c r="D92" s="195" t="s">
        <v>56</v>
      </c>
      <c r="E92" s="195" t="s">
        <v>52</v>
      </c>
      <c r="F92" s="195" t="s">
        <v>53</v>
      </c>
      <c r="G92" s="195" t="s">
        <v>190</v>
      </c>
      <c r="H92" s="195" t="s">
        <v>191</v>
      </c>
      <c r="I92" s="196" t="s">
        <v>192</v>
      </c>
      <c r="J92" s="195" t="s">
        <v>185</v>
      </c>
      <c r="K92" s="197" t="s">
        <v>193</v>
      </c>
      <c r="L92" s="198"/>
      <c r="M92" s="91" t="s">
        <v>19</v>
      </c>
      <c r="N92" s="92" t="s">
        <v>41</v>
      </c>
      <c r="O92" s="92" t="s">
        <v>194</v>
      </c>
      <c r="P92" s="92" t="s">
        <v>195</v>
      </c>
      <c r="Q92" s="92" t="s">
        <v>196</v>
      </c>
      <c r="R92" s="92" t="s">
        <v>197</v>
      </c>
      <c r="S92" s="92" t="s">
        <v>198</v>
      </c>
      <c r="T92" s="93" t="s">
        <v>199</v>
      </c>
      <c r="U92" s="192"/>
      <c r="V92" s="192"/>
      <c r="W92" s="192"/>
      <c r="X92" s="192"/>
      <c r="Y92" s="192"/>
      <c r="Z92" s="192"/>
      <c r="AA92" s="192"/>
      <c r="AB92" s="192"/>
      <c r="AC92" s="192"/>
      <c r="AD92" s="192"/>
      <c r="AE92" s="192"/>
    </row>
    <row r="93" s="2" customFormat="1" ht="22.8" customHeight="1">
      <c r="A93" s="37"/>
      <c r="B93" s="38"/>
      <c r="C93" s="98" t="s">
        <v>200</v>
      </c>
      <c r="D93" s="39"/>
      <c r="E93" s="39"/>
      <c r="F93" s="39"/>
      <c r="G93" s="39"/>
      <c r="H93" s="39"/>
      <c r="I93" s="146"/>
      <c r="J93" s="199">
        <f>BK93</f>
        <v>0</v>
      </c>
      <c r="K93" s="39"/>
      <c r="L93" s="43"/>
      <c r="M93" s="94"/>
      <c r="N93" s="200"/>
      <c r="O93" s="95"/>
      <c r="P93" s="201">
        <f>P94</f>
        <v>0</v>
      </c>
      <c r="Q93" s="95"/>
      <c r="R93" s="201">
        <f>R94</f>
        <v>2</v>
      </c>
      <c r="S93" s="95"/>
      <c r="T93" s="202">
        <f>T94</f>
        <v>0</v>
      </c>
      <c r="U93" s="37"/>
      <c r="V93" s="37"/>
      <c r="W93" s="37"/>
      <c r="X93" s="37"/>
      <c r="Y93" s="37"/>
      <c r="Z93" s="37"/>
      <c r="AA93" s="37"/>
      <c r="AB93" s="37"/>
      <c r="AC93" s="37"/>
      <c r="AD93" s="37"/>
      <c r="AE93" s="37"/>
      <c r="AT93" s="16" t="s">
        <v>70</v>
      </c>
      <c r="AU93" s="16" t="s">
        <v>186</v>
      </c>
      <c r="BK93" s="203">
        <f>BK94</f>
        <v>0</v>
      </c>
    </row>
    <row r="94" s="11" customFormat="1" ht="25.92" customHeight="1">
      <c r="A94" s="11"/>
      <c r="B94" s="204"/>
      <c r="C94" s="205"/>
      <c r="D94" s="206" t="s">
        <v>70</v>
      </c>
      <c r="E94" s="207" t="s">
        <v>75</v>
      </c>
      <c r="F94" s="207" t="s">
        <v>311</v>
      </c>
      <c r="G94" s="205"/>
      <c r="H94" s="205"/>
      <c r="I94" s="208"/>
      <c r="J94" s="209">
        <f>BK94</f>
        <v>0</v>
      </c>
      <c r="K94" s="205"/>
      <c r="L94" s="210"/>
      <c r="M94" s="211"/>
      <c r="N94" s="212"/>
      <c r="O94" s="212"/>
      <c r="P94" s="213">
        <f>P95+P114+P146+P207+P329+P349+P383</f>
        <v>0</v>
      </c>
      <c r="Q94" s="212"/>
      <c r="R94" s="213">
        <f>R95+R114+R146+R207+R329+R349+R383</f>
        <v>2</v>
      </c>
      <c r="S94" s="212"/>
      <c r="T94" s="214">
        <f>T95+T114+T146+T207+T329+T349+T383</f>
        <v>0</v>
      </c>
      <c r="U94" s="11"/>
      <c r="V94" s="11"/>
      <c r="W94" s="11"/>
      <c r="X94" s="11"/>
      <c r="Y94" s="11"/>
      <c r="Z94" s="11"/>
      <c r="AA94" s="11"/>
      <c r="AB94" s="11"/>
      <c r="AC94" s="11"/>
      <c r="AD94" s="11"/>
      <c r="AE94" s="11"/>
      <c r="AR94" s="215" t="s">
        <v>78</v>
      </c>
      <c r="AT94" s="216" t="s">
        <v>70</v>
      </c>
      <c r="AU94" s="216" t="s">
        <v>71</v>
      </c>
      <c r="AY94" s="215" t="s">
        <v>202</v>
      </c>
      <c r="BK94" s="217">
        <f>BK95+BK114+BK146+BK207+BK329+BK349+BK383</f>
        <v>0</v>
      </c>
    </row>
    <row r="95" s="11" customFormat="1" ht="22.8" customHeight="1">
      <c r="A95" s="11"/>
      <c r="B95" s="204"/>
      <c r="C95" s="205"/>
      <c r="D95" s="206" t="s">
        <v>70</v>
      </c>
      <c r="E95" s="252" t="s">
        <v>95</v>
      </c>
      <c r="F95" s="252" t="s">
        <v>312</v>
      </c>
      <c r="G95" s="205"/>
      <c r="H95" s="205"/>
      <c r="I95" s="208"/>
      <c r="J95" s="253">
        <f>BK95</f>
        <v>0</v>
      </c>
      <c r="K95" s="205"/>
      <c r="L95" s="210"/>
      <c r="M95" s="211"/>
      <c r="N95" s="212"/>
      <c r="O95" s="212"/>
      <c r="P95" s="213">
        <f>SUM(P96:P113)</f>
        <v>0</v>
      </c>
      <c r="Q95" s="212"/>
      <c r="R95" s="213">
        <f>SUM(R96:R113)</f>
        <v>2</v>
      </c>
      <c r="S95" s="212"/>
      <c r="T95" s="214">
        <f>SUM(T96:T113)</f>
        <v>0</v>
      </c>
      <c r="U95" s="11"/>
      <c r="V95" s="11"/>
      <c r="W95" s="11"/>
      <c r="X95" s="11"/>
      <c r="Y95" s="11"/>
      <c r="Z95" s="11"/>
      <c r="AA95" s="11"/>
      <c r="AB95" s="11"/>
      <c r="AC95" s="11"/>
      <c r="AD95" s="11"/>
      <c r="AE95" s="11"/>
      <c r="AR95" s="215" t="s">
        <v>78</v>
      </c>
      <c r="AT95" s="216" t="s">
        <v>70</v>
      </c>
      <c r="AU95" s="216" t="s">
        <v>78</v>
      </c>
      <c r="AY95" s="215" t="s">
        <v>202</v>
      </c>
      <c r="BK95" s="217">
        <f>SUM(BK96:BK113)</f>
        <v>0</v>
      </c>
    </row>
    <row r="96" s="2" customFormat="1" ht="21.75" customHeight="1">
      <c r="A96" s="37"/>
      <c r="B96" s="38"/>
      <c r="C96" s="218" t="s">
        <v>78</v>
      </c>
      <c r="D96" s="218" t="s">
        <v>203</v>
      </c>
      <c r="E96" s="219" t="s">
        <v>313</v>
      </c>
      <c r="F96" s="220" t="s">
        <v>314</v>
      </c>
      <c r="G96" s="221" t="s">
        <v>266</v>
      </c>
      <c r="H96" s="222">
        <v>1</v>
      </c>
      <c r="I96" s="223"/>
      <c r="J96" s="224">
        <f>ROUND(I96*H96,2)</f>
        <v>0</v>
      </c>
      <c r="K96" s="220" t="s">
        <v>207</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275</v>
      </c>
      <c r="AT96" s="230" t="s">
        <v>203</v>
      </c>
      <c r="AU96" s="230" t="s">
        <v>80</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275</v>
      </c>
      <c r="BM96" s="230" t="s">
        <v>315</v>
      </c>
    </row>
    <row r="97" s="2" customFormat="1" ht="21.75" customHeight="1">
      <c r="A97" s="37"/>
      <c r="B97" s="38"/>
      <c r="C97" s="218" t="s">
        <v>80</v>
      </c>
      <c r="D97" s="218" t="s">
        <v>203</v>
      </c>
      <c r="E97" s="219" t="s">
        <v>316</v>
      </c>
      <c r="F97" s="220" t="s">
        <v>317</v>
      </c>
      <c r="G97" s="221" t="s">
        <v>266</v>
      </c>
      <c r="H97" s="222">
        <v>1</v>
      </c>
      <c r="I97" s="223"/>
      <c r="J97" s="224">
        <f>ROUND(I97*H97,2)</f>
        <v>0</v>
      </c>
      <c r="K97" s="220" t="s">
        <v>207</v>
      </c>
      <c r="L97" s="225"/>
      <c r="M97" s="226" t="s">
        <v>19</v>
      </c>
      <c r="N97" s="227"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275</v>
      </c>
      <c r="AT97" s="230" t="s">
        <v>203</v>
      </c>
      <c r="AU97" s="230" t="s">
        <v>80</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275</v>
      </c>
      <c r="BM97" s="230" t="s">
        <v>318</v>
      </c>
    </row>
    <row r="98" s="2" customFormat="1" ht="21.75" customHeight="1">
      <c r="A98" s="37"/>
      <c r="B98" s="38"/>
      <c r="C98" s="218" t="s">
        <v>93</v>
      </c>
      <c r="D98" s="218" t="s">
        <v>203</v>
      </c>
      <c r="E98" s="219" t="s">
        <v>319</v>
      </c>
      <c r="F98" s="220" t="s">
        <v>320</v>
      </c>
      <c r="G98" s="221" t="s">
        <v>266</v>
      </c>
      <c r="H98" s="222">
        <v>1</v>
      </c>
      <c r="I98" s="223"/>
      <c r="J98" s="224">
        <f>ROUND(I98*H98,2)</f>
        <v>0</v>
      </c>
      <c r="K98" s="220" t="s">
        <v>207</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275</v>
      </c>
      <c r="AT98" s="230" t="s">
        <v>203</v>
      </c>
      <c r="AU98" s="230" t="s">
        <v>80</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275</v>
      </c>
      <c r="BM98" s="230" t="s">
        <v>321</v>
      </c>
    </row>
    <row r="99" s="2" customFormat="1" ht="21.75" customHeight="1">
      <c r="A99" s="37"/>
      <c r="B99" s="38"/>
      <c r="C99" s="218" t="s">
        <v>209</v>
      </c>
      <c r="D99" s="218" t="s">
        <v>203</v>
      </c>
      <c r="E99" s="219" t="s">
        <v>322</v>
      </c>
      <c r="F99" s="220" t="s">
        <v>323</v>
      </c>
      <c r="G99" s="221" t="s">
        <v>266</v>
      </c>
      <c r="H99" s="222">
        <v>1</v>
      </c>
      <c r="I99" s="223"/>
      <c r="J99" s="224">
        <f>ROUND(I99*H99,2)</f>
        <v>0</v>
      </c>
      <c r="K99" s="220" t="s">
        <v>207</v>
      </c>
      <c r="L99" s="225"/>
      <c r="M99" s="226" t="s">
        <v>19</v>
      </c>
      <c r="N99" s="227" t="s">
        <v>42</v>
      </c>
      <c r="O99" s="83"/>
      <c r="P99" s="228">
        <f>O99*H99</f>
        <v>0</v>
      </c>
      <c r="Q99" s="228">
        <v>0</v>
      </c>
      <c r="R99" s="228">
        <f>Q99*H99</f>
        <v>0</v>
      </c>
      <c r="S99" s="228">
        <v>0</v>
      </c>
      <c r="T99" s="229">
        <f>S99*H99</f>
        <v>0</v>
      </c>
      <c r="U99" s="37"/>
      <c r="V99" s="37"/>
      <c r="W99" s="37"/>
      <c r="X99" s="37"/>
      <c r="Y99" s="37"/>
      <c r="Z99" s="37"/>
      <c r="AA99" s="37"/>
      <c r="AB99" s="37"/>
      <c r="AC99" s="37"/>
      <c r="AD99" s="37"/>
      <c r="AE99" s="37"/>
      <c r="AR99" s="230" t="s">
        <v>275</v>
      </c>
      <c r="AT99" s="230" t="s">
        <v>203</v>
      </c>
      <c r="AU99" s="230" t="s">
        <v>80</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275</v>
      </c>
      <c r="BM99" s="230" t="s">
        <v>324</v>
      </c>
    </row>
    <row r="100" s="2" customFormat="1" ht="21.75" customHeight="1">
      <c r="A100" s="37"/>
      <c r="B100" s="38"/>
      <c r="C100" s="218" t="s">
        <v>220</v>
      </c>
      <c r="D100" s="218" t="s">
        <v>203</v>
      </c>
      <c r="E100" s="219" t="s">
        <v>325</v>
      </c>
      <c r="F100" s="220" t="s">
        <v>326</v>
      </c>
      <c r="G100" s="221" t="s">
        <v>266</v>
      </c>
      <c r="H100" s="222">
        <v>1</v>
      </c>
      <c r="I100" s="223"/>
      <c r="J100" s="224">
        <f>ROUND(I100*H100,2)</f>
        <v>0</v>
      </c>
      <c r="K100" s="220" t="s">
        <v>207</v>
      </c>
      <c r="L100" s="225"/>
      <c r="M100" s="226" t="s">
        <v>19</v>
      </c>
      <c r="N100" s="227"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275</v>
      </c>
      <c r="AT100" s="230" t="s">
        <v>203</v>
      </c>
      <c r="AU100" s="230" t="s">
        <v>80</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275</v>
      </c>
      <c r="BM100" s="230" t="s">
        <v>327</v>
      </c>
    </row>
    <row r="101" s="2" customFormat="1" ht="21.75" customHeight="1">
      <c r="A101" s="37"/>
      <c r="B101" s="38"/>
      <c r="C101" s="218" t="s">
        <v>224</v>
      </c>
      <c r="D101" s="218" t="s">
        <v>203</v>
      </c>
      <c r="E101" s="219" t="s">
        <v>328</v>
      </c>
      <c r="F101" s="220" t="s">
        <v>329</v>
      </c>
      <c r="G101" s="221" t="s">
        <v>266</v>
      </c>
      <c r="H101" s="222">
        <v>1</v>
      </c>
      <c r="I101" s="223"/>
      <c r="J101" s="224">
        <f>ROUND(I101*H101,2)</f>
        <v>0</v>
      </c>
      <c r="K101" s="220" t="s">
        <v>207</v>
      </c>
      <c r="L101" s="225"/>
      <c r="M101" s="226" t="s">
        <v>19</v>
      </c>
      <c r="N101" s="227" t="s">
        <v>42</v>
      </c>
      <c r="O101" s="83"/>
      <c r="P101" s="228">
        <f>O101*H101</f>
        <v>0</v>
      </c>
      <c r="Q101" s="228">
        <v>0</v>
      </c>
      <c r="R101" s="228">
        <f>Q101*H101</f>
        <v>0</v>
      </c>
      <c r="S101" s="228">
        <v>0</v>
      </c>
      <c r="T101" s="229">
        <f>S101*H101</f>
        <v>0</v>
      </c>
      <c r="U101" s="37"/>
      <c r="V101" s="37"/>
      <c r="W101" s="37"/>
      <c r="X101" s="37"/>
      <c r="Y101" s="37"/>
      <c r="Z101" s="37"/>
      <c r="AA101" s="37"/>
      <c r="AB101" s="37"/>
      <c r="AC101" s="37"/>
      <c r="AD101" s="37"/>
      <c r="AE101" s="37"/>
      <c r="AR101" s="230" t="s">
        <v>275</v>
      </c>
      <c r="AT101" s="230" t="s">
        <v>203</v>
      </c>
      <c r="AU101" s="230" t="s">
        <v>80</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275</v>
      </c>
      <c r="BM101" s="230" t="s">
        <v>330</v>
      </c>
    </row>
    <row r="102" s="2" customFormat="1" ht="21.75" customHeight="1">
      <c r="A102" s="37"/>
      <c r="B102" s="38"/>
      <c r="C102" s="218" t="s">
        <v>228</v>
      </c>
      <c r="D102" s="218" t="s">
        <v>203</v>
      </c>
      <c r="E102" s="219" t="s">
        <v>331</v>
      </c>
      <c r="F102" s="220" t="s">
        <v>332</v>
      </c>
      <c r="G102" s="221" t="s">
        <v>333</v>
      </c>
      <c r="H102" s="222">
        <v>2</v>
      </c>
      <c r="I102" s="223"/>
      <c r="J102" s="224">
        <f>ROUND(I102*H102,2)</f>
        <v>0</v>
      </c>
      <c r="K102" s="220" t="s">
        <v>207</v>
      </c>
      <c r="L102" s="225"/>
      <c r="M102" s="226" t="s">
        <v>19</v>
      </c>
      <c r="N102" s="227" t="s">
        <v>42</v>
      </c>
      <c r="O102" s="83"/>
      <c r="P102" s="228">
        <f>O102*H102</f>
        <v>0</v>
      </c>
      <c r="Q102" s="228">
        <v>1</v>
      </c>
      <c r="R102" s="228">
        <f>Q102*H102</f>
        <v>2</v>
      </c>
      <c r="S102" s="228">
        <v>0</v>
      </c>
      <c r="T102" s="229">
        <f>S102*H102</f>
        <v>0</v>
      </c>
      <c r="U102" s="37"/>
      <c r="V102" s="37"/>
      <c r="W102" s="37"/>
      <c r="X102" s="37"/>
      <c r="Y102" s="37"/>
      <c r="Z102" s="37"/>
      <c r="AA102" s="37"/>
      <c r="AB102" s="37"/>
      <c r="AC102" s="37"/>
      <c r="AD102" s="37"/>
      <c r="AE102" s="37"/>
      <c r="AR102" s="230" t="s">
        <v>275</v>
      </c>
      <c r="AT102" s="230" t="s">
        <v>203</v>
      </c>
      <c r="AU102" s="230" t="s">
        <v>80</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275</v>
      </c>
      <c r="BM102" s="230" t="s">
        <v>334</v>
      </c>
    </row>
    <row r="103" s="2" customFormat="1" ht="21.75" customHeight="1">
      <c r="A103" s="37"/>
      <c r="B103" s="38"/>
      <c r="C103" s="218" t="s">
        <v>208</v>
      </c>
      <c r="D103" s="218" t="s">
        <v>203</v>
      </c>
      <c r="E103" s="219" t="s">
        <v>335</v>
      </c>
      <c r="F103" s="220" t="s">
        <v>336</v>
      </c>
      <c r="G103" s="221" t="s">
        <v>266</v>
      </c>
      <c r="H103" s="222">
        <v>4</v>
      </c>
      <c r="I103" s="223"/>
      <c r="J103" s="224">
        <f>ROUND(I103*H103,2)</f>
        <v>0</v>
      </c>
      <c r="K103" s="220" t="s">
        <v>207</v>
      </c>
      <c r="L103" s="225"/>
      <c r="M103" s="226" t="s">
        <v>19</v>
      </c>
      <c r="N103" s="227" t="s">
        <v>42</v>
      </c>
      <c r="O103" s="83"/>
      <c r="P103" s="228">
        <f>O103*H103</f>
        <v>0</v>
      </c>
      <c r="Q103" s="228">
        <v>0</v>
      </c>
      <c r="R103" s="228">
        <f>Q103*H103</f>
        <v>0</v>
      </c>
      <c r="S103" s="228">
        <v>0</v>
      </c>
      <c r="T103" s="229">
        <f>S103*H103</f>
        <v>0</v>
      </c>
      <c r="U103" s="37"/>
      <c r="V103" s="37"/>
      <c r="W103" s="37"/>
      <c r="X103" s="37"/>
      <c r="Y103" s="37"/>
      <c r="Z103" s="37"/>
      <c r="AA103" s="37"/>
      <c r="AB103" s="37"/>
      <c r="AC103" s="37"/>
      <c r="AD103" s="37"/>
      <c r="AE103" s="37"/>
      <c r="AR103" s="230" t="s">
        <v>275</v>
      </c>
      <c r="AT103" s="230" t="s">
        <v>203</v>
      </c>
      <c r="AU103" s="230" t="s">
        <v>80</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275</v>
      </c>
      <c r="BM103" s="230" t="s">
        <v>337</v>
      </c>
    </row>
    <row r="104" s="2" customFormat="1" ht="21.75" customHeight="1">
      <c r="A104" s="37"/>
      <c r="B104" s="38"/>
      <c r="C104" s="218" t="s">
        <v>235</v>
      </c>
      <c r="D104" s="218" t="s">
        <v>203</v>
      </c>
      <c r="E104" s="219" t="s">
        <v>338</v>
      </c>
      <c r="F104" s="220" t="s">
        <v>339</v>
      </c>
      <c r="G104" s="221" t="s">
        <v>266</v>
      </c>
      <c r="H104" s="222">
        <v>5</v>
      </c>
      <c r="I104" s="223"/>
      <c r="J104" s="224">
        <f>ROUND(I104*H104,2)</f>
        <v>0</v>
      </c>
      <c r="K104" s="220" t="s">
        <v>207</v>
      </c>
      <c r="L104" s="225"/>
      <c r="M104" s="226" t="s">
        <v>19</v>
      </c>
      <c r="N104" s="227"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275</v>
      </c>
      <c r="AT104" s="230" t="s">
        <v>203</v>
      </c>
      <c r="AU104" s="230" t="s">
        <v>80</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275</v>
      </c>
      <c r="BM104" s="230" t="s">
        <v>340</v>
      </c>
    </row>
    <row r="105" s="2" customFormat="1">
      <c r="A105" s="37"/>
      <c r="B105" s="38"/>
      <c r="C105" s="39"/>
      <c r="D105" s="254" t="s">
        <v>341</v>
      </c>
      <c r="E105" s="39"/>
      <c r="F105" s="255" t="s">
        <v>342</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341</v>
      </c>
      <c r="AU105" s="16" t="s">
        <v>80</v>
      </c>
    </row>
    <row r="106" s="2" customFormat="1" ht="21.75" customHeight="1">
      <c r="A106" s="37"/>
      <c r="B106" s="38"/>
      <c r="C106" s="218" t="s">
        <v>239</v>
      </c>
      <c r="D106" s="218" t="s">
        <v>203</v>
      </c>
      <c r="E106" s="219" t="s">
        <v>343</v>
      </c>
      <c r="F106" s="220" t="s">
        <v>344</v>
      </c>
      <c r="G106" s="221" t="s">
        <v>296</v>
      </c>
      <c r="H106" s="222">
        <v>2</v>
      </c>
      <c r="I106" s="223"/>
      <c r="J106" s="224">
        <f>ROUND(I106*H106,2)</f>
        <v>0</v>
      </c>
      <c r="K106" s="220" t="s">
        <v>207</v>
      </c>
      <c r="L106" s="225"/>
      <c r="M106" s="226" t="s">
        <v>19</v>
      </c>
      <c r="N106" s="227"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275</v>
      </c>
      <c r="AT106" s="230" t="s">
        <v>203</v>
      </c>
      <c r="AU106" s="230" t="s">
        <v>80</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275</v>
      </c>
      <c r="BM106" s="230" t="s">
        <v>345</v>
      </c>
    </row>
    <row r="107" s="2" customFormat="1">
      <c r="A107" s="37"/>
      <c r="B107" s="38"/>
      <c r="C107" s="39"/>
      <c r="D107" s="254" t="s">
        <v>341</v>
      </c>
      <c r="E107" s="39"/>
      <c r="F107" s="255" t="s">
        <v>346</v>
      </c>
      <c r="G107" s="39"/>
      <c r="H107" s="39"/>
      <c r="I107" s="146"/>
      <c r="J107" s="39"/>
      <c r="K107" s="39"/>
      <c r="L107" s="43"/>
      <c r="M107" s="256"/>
      <c r="N107" s="257"/>
      <c r="O107" s="83"/>
      <c r="P107" s="83"/>
      <c r="Q107" s="83"/>
      <c r="R107" s="83"/>
      <c r="S107" s="83"/>
      <c r="T107" s="84"/>
      <c r="U107" s="37"/>
      <c r="V107" s="37"/>
      <c r="W107" s="37"/>
      <c r="X107" s="37"/>
      <c r="Y107" s="37"/>
      <c r="Z107" s="37"/>
      <c r="AA107" s="37"/>
      <c r="AB107" s="37"/>
      <c r="AC107" s="37"/>
      <c r="AD107" s="37"/>
      <c r="AE107" s="37"/>
      <c r="AT107" s="16" t="s">
        <v>341</v>
      </c>
      <c r="AU107" s="16" t="s">
        <v>80</v>
      </c>
    </row>
    <row r="108" s="2" customFormat="1" ht="21.75" customHeight="1">
      <c r="A108" s="37"/>
      <c r="B108" s="38"/>
      <c r="C108" s="218" t="s">
        <v>243</v>
      </c>
      <c r="D108" s="218" t="s">
        <v>203</v>
      </c>
      <c r="E108" s="219" t="s">
        <v>347</v>
      </c>
      <c r="F108" s="220" t="s">
        <v>348</v>
      </c>
      <c r="G108" s="221" t="s">
        <v>266</v>
      </c>
      <c r="H108" s="222">
        <v>2</v>
      </c>
      <c r="I108" s="223"/>
      <c r="J108" s="224">
        <f>ROUND(I108*H108,2)</f>
        <v>0</v>
      </c>
      <c r="K108" s="220" t="s">
        <v>207</v>
      </c>
      <c r="L108" s="225"/>
      <c r="M108" s="226" t="s">
        <v>19</v>
      </c>
      <c r="N108" s="227"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275</v>
      </c>
      <c r="AT108" s="230" t="s">
        <v>203</v>
      </c>
      <c r="AU108" s="230" t="s">
        <v>80</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275</v>
      </c>
      <c r="BM108" s="230" t="s">
        <v>349</v>
      </c>
    </row>
    <row r="109" s="2" customFormat="1" ht="21.75" customHeight="1">
      <c r="A109" s="37"/>
      <c r="B109" s="38"/>
      <c r="C109" s="218" t="s">
        <v>247</v>
      </c>
      <c r="D109" s="218" t="s">
        <v>203</v>
      </c>
      <c r="E109" s="219" t="s">
        <v>350</v>
      </c>
      <c r="F109" s="220" t="s">
        <v>351</v>
      </c>
      <c r="G109" s="221" t="s">
        <v>266</v>
      </c>
      <c r="H109" s="222">
        <v>1</v>
      </c>
      <c r="I109" s="223"/>
      <c r="J109" s="224">
        <f>ROUND(I109*H109,2)</f>
        <v>0</v>
      </c>
      <c r="K109" s="220" t="s">
        <v>207</v>
      </c>
      <c r="L109" s="225"/>
      <c r="M109" s="226" t="s">
        <v>19</v>
      </c>
      <c r="N109" s="227" t="s">
        <v>42</v>
      </c>
      <c r="O109" s="83"/>
      <c r="P109" s="228">
        <f>O109*H109</f>
        <v>0</v>
      </c>
      <c r="Q109" s="228">
        <v>0</v>
      </c>
      <c r="R109" s="228">
        <f>Q109*H109</f>
        <v>0</v>
      </c>
      <c r="S109" s="228">
        <v>0</v>
      </c>
      <c r="T109" s="229">
        <f>S109*H109</f>
        <v>0</v>
      </c>
      <c r="U109" s="37"/>
      <c r="V109" s="37"/>
      <c r="W109" s="37"/>
      <c r="X109" s="37"/>
      <c r="Y109" s="37"/>
      <c r="Z109" s="37"/>
      <c r="AA109" s="37"/>
      <c r="AB109" s="37"/>
      <c r="AC109" s="37"/>
      <c r="AD109" s="37"/>
      <c r="AE109" s="37"/>
      <c r="AR109" s="230" t="s">
        <v>275</v>
      </c>
      <c r="AT109" s="230" t="s">
        <v>203</v>
      </c>
      <c r="AU109" s="230" t="s">
        <v>80</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275</v>
      </c>
      <c r="BM109" s="230" t="s">
        <v>352</v>
      </c>
    </row>
    <row r="110" s="2" customFormat="1" ht="21.75" customHeight="1">
      <c r="A110" s="37"/>
      <c r="B110" s="38"/>
      <c r="C110" s="232" t="s">
        <v>251</v>
      </c>
      <c r="D110" s="232" t="s">
        <v>259</v>
      </c>
      <c r="E110" s="233" t="s">
        <v>353</v>
      </c>
      <c r="F110" s="234" t="s">
        <v>354</v>
      </c>
      <c r="G110" s="235" t="s">
        <v>266</v>
      </c>
      <c r="H110" s="236">
        <v>1</v>
      </c>
      <c r="I110" s="237"/>
      <c r="J110" s="238">
        <f>ROUND(I110*H110,2)</f>
        <v>0</v>
      </c>
      <c r="K110" s="234" t="s">
        <v>207</v>
      </c>
      <c r="L110" s="43"/>
      <c r="M110" s="239" t="s">
        <v>19</v>
      </c>
      <c r="N110" s="240"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355</v>
      </c>
      <c r="AT110" s="230" t="s">
        <v>259</v>
      </c>
      <c r="AU110" s="230" t="s">
        <v>80</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355</v>
      </c>
      <c r="BM110" s="230" t="s">
        <v>356</v>
      </c>
    </row>
    <row r="111" s="2" customFormat="1" ht="44.25" customHeight="1">
      <c r="A111" s="37"/>
      <c r="B111" s="38"/>
      <c r="C111" s="232" t="s">
        <v>255</v>
      </c>
      <c r="D111" s="232" t="s">
        <v>259</v>
      </c>
      <c r="E111" s="233" t="s">
        <v>357</v>
      </c>
      <c r="F111" s="234" t="s">
        <v>358</v>
      </c>
      <c r="G111" s="235" t="s">
        <v>266</v>
      </c>
      <c r="H111" s="236">
        <v>1</v>
      </c>
      <c r="I111" s="237"/>
      <c r="J111" s="238">
        <f>ROUND(I111*H111,2)</f>
        <v>0</v>
      </c>
      <c r="K111" s="234" t="s">
        <v>207</v>
      </c>
      <c r="L111" s="43"/>
      <c r="M111" s="239" t="s">
        <v>19</v>
      </c>
      <c r="N111" s="240" t="s">
        <v>42</v>
      </c>
      <c r="O111" s="83"/>
      <c r="P111" s="228">
        <f>O111*H111</f>
        <v>0</v>
      </c>
      <c r="Q111" s="228">
        <v>0</v>
      </c>
      <c r="R111" s="228">
        <f>Q111*H111</f>
        <v>0</v>
      </c>
      <c r="S111" s="228">
        <v>0</v>
      </c>
      <c r="T111" s="229">
        <f>S111*H111</f>
        <v>0</v>
      </c>
      <c r="U111" s="37"/>
      <c r="V111" s="37"/>
      <c r="W111" s="37"/>
      <c r="X111" s="37"/>
      <c r="Y111" s="37"/>
      <c r="Z111" s="37"/>
      <c r="AA111" s="37"/>
      <c r="AB111" s="37"/>
      <c r="AC111" s="37"/>
      <c r="AD111" s="37"/>
      <c r="AE111" s="37"/>
      <c r="AR111" s="230" t="s">
        <v>355</v>
      </c>
      <c r="AT111" s="230" t="s">
        <v>259</v>
      </c>
      <c r="AU111" s="230" t="s">
        <v>80</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355</v>
      </c>
      <c r="BM111" s="230" t="s">
        <v>359</v>
      </c>
    </row>
    <row r="112" s="2" customFormat="1" ht="21.75" customHeight="1">
      <c r="A112" s="37"/>
      <c r="B112" s="38"/>
      <c r="C112" s="232" t="s">
        <v>8</v>
      </c>
      <c r="D112" s="232" t="s">
        <v>259</v>
      </c>
      <c r="E112" s="233" t="s">
        <v>360</v>
      </c>
      <c r="F112" s="234" t="s">
        <v>361</v>
      </c>
      <c r="G112" s="235" t="s">
        <v>266</v>
      </c>
      <c r="H112" s="236">
        <v>1</v>
      </c>
      <c r="I112" s="237"/>
      <c r="J112" s="238">
        <f>ROUND(I112*H112,2)</f>
        <v>0</v>
      </c>
      <c r="K112" s="234" t="s">
        <v>207</v>
      </c>
      <c r="L112" s="43"/>
      <c r="M112" s="239" t="s">
        <v>19</v>
      </c>
      <c r="N112" s="240"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355</v>
      </c>
      <c r="AT112" s="230" t="s">
        <v>259</v>
      </c>
      <c r="AU112" s="230" t="s">
        <v>80</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355</v>
      </c>
      <c r="BM112" s="230" t="s">
        <v>362</v>
      </c>
    </row>
    <row r="113" s="2" customFormat="1" ht="33" customHeight="1">
      <c r="A113" s="37"/>
      <c r="B113" s="38"/>
      <c r="C113" s="232" t="s">
        <v>263</v>
      </c>
      <c r="D113" s="232" t="s">
        <v>259</v>
      </c>
      <c r="E113" s="233" t="s">
        <v>363</v>
      </c>
      <c r="F113" s="234" t="s">
        <v>364</v>
      </c>
      <c r="G113" s="235" t="s">
        <v>266</v>
      </c>
      <c r="H113" s="236">
        <v>1</v>
      </c>
      <c r="I113" s="237"/>
      <c r="J113" s="238">
        <f>ROUND(I113*H113,2)</f>
        <v>0</v>
      </c>
      <c r="K113" s="234" t="s">
        <v>207</v>
      </c>
      <c r="L113" s="43"/>
      <c r="M113" s="239" t="s">
        <v>19</v>
      </c>
      <c r="N113" s="240" t="s">
        <v>42</v>
      </c>
      <c r="O113" s="83"/>
      <c r="P113" s="228">
        <f>O113*H113</f>
        <v>0</v>
      </c>
      <c r="Q113" s="228">
        <v>0</v>
      </c>
      <c r="R113" s="228">
        <f>Q113*H113</f>
        <v>0</v>
      </c>
      <c r="S113" s="228">
        <v>0</v>
      </c>
      <c r="T113" s="229">
        <f>S113*H113</f>
        <v>0</v>
      </c>
      <c r="U113" s="37"/>
      <c r="V113" s="37"/>
      <c r="W113" s="37"/>
      <c r="X113" s="37"/>
      <c r="Y113" s="37"/>
      <c r="Z113" s="37"/>
      <c r="AA113" s="37"/>
      <c r="AB113" s="37"/>
      <c r="AC113" s="37"/>
      <c r="AD113" s="37"/>
      <c r="AE113" s="37"/>
      <c r="AR113" s="230" t="s">
        <v>355</v>
      </c>
      <c r="AT113" s="230" t="s">
        <v>259</v>
      </c>
      <c r="AU113" s="230" t="s">
        <v>80</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355</v>
      </c>
      <c r="BM113" s="230" t="s">
        <v>365</v>
      </c>
    </row>
    <row r="114" s="11" customFormat="1" ht="22.8" customHeight="1">
      <c r="A114" s="11"/>
      <c r="B114" s="204"/>
      <c r="C114" s="205"/>
      <c r="D114" s="206" t="s">
        <v>70</v>
      </c>
      <c r="E114" s="252" t="s">
        <v>98</v>
      </c>
      <c r="F114" s="252" t="s">
        <v>366</v>
      </c>
      <c r="G114" s="205"/>
      <c r="H114" s="205"/>
      <c r="I114" s="208"/>
      <c r="J114" s="253">
        <f>BK114</f>
        <v>0</v>
      </c>
      <c r="K114" s="205"/>
      <c r="L114" s="210"/>
      <c r="M114" s="211"/>
      <c r="N114" s="212"/>
      <c r="O114" s="212"/>
      <c r="P114" s="213">
        <f>SUM(P115:P145)</f>
        <v>0</v>
      </c>
      <c r="Q114" s="212"/>
      <c r="R114" s="213">
        <f>SUM(R115:R145)</f>
        <v>0</v>
      </c>
      <c r="S114" s="212"/>
      <c r="T114" s="214">
        <f>SUM(T115:T145)</f>
        <v>0</v>
      </c>
      <c r="U114" s="11"/>
      <c r="V114" s="11"/>
      <c r="W114" s="11"/>
      <c r="X114" s="11"/>
      <c r="Y114" s="11"/>
      <c r="Z114" s="11"/>
      <c r="AA114" s="11"/>
      <c r="AB114" s="11"/>
      <c r="AC114" s="11"/>
      <c r="AD114" s="11"/>
      <c r="AE114" s="11"/>
      <c r="AR114" s="215" t="s">
        <v>78</v>
      </c>
      <c r="AT114" s="216" t="s">
        <v>70</v>
      </c>
      <c r="AU114" s="216" t="s">
        <v>78</v>
      </c>
      <c r="AY114" s="215" t="s">
        <v>202</v>
      </c>
      <c r="BK114" s="217">
        <f>SUM(BK115:BK145)</f>
        <v>0</v>
      </c>
    </row>
    <row r="115" s="2" customFormat="1" ht="21.75" customHeight="1">
      <c r="A115" s="37"/>
      <c r="B115" s="38"/>
      <c r="C115" s="218" t="s">
        <v>268</v>
      </c>
      <c r="D115" s="218" t="s">
        <v>203</v>
      </c>
      <c r="E115" s="219" t="s">
        <v>367</v>
      </c>
      <c r="F115" s="220" t="s">
        <v>368</v>
      </c>
      <c r="G115" s="221" t="s">
        <v>266</v>
      </c>
      <c r="H115" s="222">
        <v>10</v>
      </c>
      <c r="I115" s="223"/>
      <c r="J115" s="224">
        <f>ROUND(I115*H115,2)</f>
        <v>0</v>
      </c>
      <c r="K115" s="220" t="s">
        <v>207</v>
      </c>
      <c r="L115" s="225"/>
      <c r="M115" s="226" t="s">
        <v>19</v>
      </c>
      <c r="N115" s="227" t="s">
        <v>42</v>
      </c>
      <c r="O115" s="83"/>
      <c r="P115" s="228">
        <f>O115*H115</f>
        <v>0</v>
      </c>
      <c r="Q115" s="228">
        <v>0</v>
      </c>
      <c r="R115" s="228">
        <f>Q115*H115</f>
        <v>0</v>
      </c>
      <c r="S115" s="228">
        <v>0</v>
      </c>
      <c r="T115" s="229">
        <f>S115*H115</f>
        <v>0</v>
      </c>
      <c r="U115" s="37"/>
      <c r="V115" s="37"/>
      <c r="W115" s="37"/>
      <c r="X115" s="37"/>
      <c r="Y115" s="37"/>
      <c r="Z115" s="37"/>
      <c r="AA115" s="37"/>
      <c r="AB115" s="37"/>
      <c r="AC115" s="37"/>
      <c r="AD115" s="37"/>
      <c r="AE115" s="37"/>
      <c r="AR115" s="230" t="s">
        <v>355</v>
      </c>
      <c r="AT115" s="230" t="s">
        <v>203</v>
      </c>
      <c r="AU115" s="230" t="s">
        <v>80</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355</v>
      </c>
      <c r="BM115" s="230" t="s">
        <v>369</v>
      </c>
    </row>
    <row r="116" s="2" customFormat="1" ht="21.75" customHeight="1">
      <c r="A116" s="37"/>
      <c r="B116" s="38"/>
      <c r="C116" s="218" t="s">
        <v>272</v>
      </c>
      <c r="D116" s="218" t="s">
        <v>203</v>
      </c>
      <c r="E116" s="219" t="s">
        <v>370</v>
      </c>
      <c r="F116" s="220" t="s">
        <v>371</v>
      </c>
      <c r="G116" s="221" t="s">
        <v>266</v>
      </c>
      <c r="H116" s="222">
        <v>10</v>
      </c>
      <c r="I116" s="223"/>
      <c r="J116" s="224">
        <f>ROUND(I116*H116,2)</f>
        <v>0</v>
      </c>
      <c r="K116" s="220" t="s">
        <v>207</v>
      </c>
      <c r="L116" s="225"/>
      <c r="M116" s="226" t="s">
        <v>19</v>
      </c>
      <c r="N116" s="227" t="s">
        <v>42</v>
      </c>
      <c r="O116" s="83"/>
      <c r="P116" s="228">
        <f>O116*H116</f>
        <v>0</v>
      </c>
      <c r="Q116" s="228">
        <v>0</v>
      </c>
      <c r="R116" s="228">
        <f>Q116*H116</f>
        <v>0</v>
      </c>
      <c r="S116" s="228">
        <v>0</v>
      </c>
      <c r="T116" s="229">
        <f>S116*H116</f>
        <v>0</v>
      </c>
      <c r="U116" s="37"/>
      <c r="V116" s="37"/>
      <c r="W116" s="37"/>
      <c r="X116" s="37"/>
      <c r="Y116" s="37"/>
      <c r="Z116" s="37"/>
      <c r="AA116" s="37"/>
      <c r="AB116" s="37"/>
      <c r="AC116" s="37"/>
      <c r="AD116" s="37"/>
      <c r="AE116" s="37"/>
      <c r="AR116" s="230" t="s">
        <v>355</v>
      </c>
      <c r="AT116" s="230" t="s">
        <v>203</v>
      </c>
      <c r="AU116" s="230" t="s">
        <v>80</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355</v>
      </c>
      <c r="BM116" s="230" t="s">
        <v>372</v>
      </c>
    </row>
    <row r="117" s="2" customFormat="1" ht="21.75" customHeight="1">
      <c r="A117" s="37"/>
      <c r="B117" s="38"/>
      <c r="C117" s="218" t="s">
        <v>277</v>
      </c>
      <c r="D117" s="218" t="s">
        <v>203</v>
      </c>
      <c r="E117" s="219" t="s">
        <v>373</v>
      </c>
      <c r="F117" s="220" t="s">
        <v>374</v>
      </c>
      <c r="G117" s="221" t="s">
        <v>266</v>
      </c>
      <c r="H117" s="222">
        <v>2</v>
      </c>
      <c r="I117" s="223"/>
      <c r="J117" s="224">
        <f>ROUND(I117*H117,2)</f>
        <v>0</v>
      </c>
      <c r="K117" s="220" t="s">
        <v>207</v>
      </c>
      <c r="L117" s="225"/>
      <c r="M117" s="226" t="s">
        <v>19</v>
      </c>
      <c r="N117" s="227" t="s">
        <v>42</v>
      </c>
      <c r="O117" s="83"/>
      <c r="P117" s="228">
        <f>O117*H117</f>
        <v>0</v>
      </c>
      <c r="Q117" s="228">
        <v>0</v>
      </c>
      <c r="R117" s="228">
        <f>Q117*H117</f>
        <v>0</v>
      </c>
      <c r="S117" s="228">
        <v>0</v>
      </c>
      <c r="T117" s="229">
        <f>S117*H117</f>
        <v>0</v>
      </c>
      <c r="U117" s="37"/>
      <c r="V117" s="37"/>
      <c r="W117" s="37"/>
      <c r="X117" s="37"/>
      <c r="Y117" s="37"/>
      <c r="Z117" s="37"/>
      <c r="AA117" s="37"/>
      <c r="AB117" s="37"/>
      <c r="AC117" s="37"/>
      <c r="AD117" s="37"/>
      <c r="AE117" s="37"/>
      <c r="AR117" s="230" t="s">
        <v>355</v>
      </c>
      <c r="AT117" s="230" t="s">
        <v>203</v>
      </c>
      <c r="AU117" s="230" t="s">
        <v>80</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355</v>
      </c>
      <c r="BM117" s="230" t="s">
        <v>375</v>
      </c>
    </row>
    <row r="118" s="2" customFormat="1" ht="21.75" customHeight="1">
      <c r="A118" s="37"/>
      <c r="B118" s="38"/>
      <c r="C118" s="218" t="s">
        <v>282</v>
      </c>
      <c r="D118" s="218" t="s">
        <v>203</v>
      </c>
      <c r="E118" s="219" t="s">
        <v>376</v>
      </c>
      <c r="F118" s="220" t="s">
        <v>377</v>
      </c>
      <c r="G118" s="221" t="s">
        <v>266</v>
      </c>
      <c r="H118" s="222">
        <v>13</v>
      </c>
      <c r="I118" s="223"/>
      <c r="J118" s="224">
        <f>ROUND(I118*H118,2)</f>
        <v>0</v>
      </c>
      <c r="K118" s="220" t="s">
        <v>207</v>
      </c>
      <c r="L118" s="225"/>
      <c r="M118" s="226" t="s">
        <v>19</v>
      </c>
      <c r="N118" s="227" t="s">
        <v>42</v>
      </c>
      <c r="O118" s="83"/>
      <c r="P118" s="228">
        <f>O118*H118</f>
        <v>0</v>
      </c>
      <c r="Q118" s="228">
        <v>0</v>
      </c>
      <c r="R118" s="228">
        <f>Q118*H118</f>
        <v>0</v>
      </c>
      <c r="S118" s="228">
        <v>0</v>
      </c>
      <c r="T118" s="229">
        <f>S118*H118</f>
        <v>0</v>
      </c>
      <c r="U118" s="37"/>
      <c r="V118" s="37"/>
      <c r="W118" s="37"/>
      <c r="X118" s="37"/>
      <c r="Y118" s="37"/>
      <c r="Z118" s="37"/>
      <c r="AA118" s="37"/>
      <c r="AB118" s="37"/>
      <c r="AC118" s="37"/>
      <c r="AD118" s="37"/>
      <c r="AE118" s="37"/>
      <c r="AR118" s="230" t="s">
        <v>355</v>
      </c>
      <c r="AT118" s="230" t="s">
        <v>203</v>
      </c>
      <c r="AU118" s="230" t="s">
        <v>80</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355</v>
      </c>
      <c r="BM118" s="230" t="s">
        <v>378</v>
      </c>
    </row>
    <row r="119" s="2" customFormat="1" ht="21.75" customHeight="1">
      <c r="A119" s="37"/>
      <c r="B119" s="38"/>
      <c r="C119" s="218" t="s">
        <v>7</v>
      </c>
      <c r="D119" s="218" t="s">
        <v>203</v>
      </c>
      <c r="E119" s="219" t="s">
        <v>379</v>
      </c>
      <c r="F119" s="220" t="s">
        <v>380</v>
      </c>
      <c r="G119" s="221" t="s">
        <v>266</v>
      </c>
      <c r="H119" s="222">
        <v>10</v>
      </c>
      <c r="I119" s="223"/>
      <c r="J119" s="224">
        <f>ROUND(I119*H119,2)</f>
        <v>0</v>
      </c>
      <c r="K119" s="220" t="s">
        <v>207</v>
      </c>
      <c r="L119" s="225"/>
      <c r="M119" s="226" t="s">
        <v>19</v>
      </c>
      <c r="N119" s="227" t="s">
        <v>42</v>
      </c>
      <c r="O119" s="83"/>
      <c r="P119" s="228">
        <f>O119*H119</f>
        <v>0</v>
      </c>
      <c r="Q119" s="228">
        <v>0</v>
      </c>
      <c r="R119" s="228">
        <f>Q119*H119</f>
        <v>0</v>
      </c>
      <c r="S119" s="228">
        <v>0</v>
      </c>
      <c r="T119" s="229">
        <f>S119*H119</f>
        <v>0</v>
      </c>
      <c r="U119" s="37"/>
      <c r="V119" s="37"/>
      <c r="W119" s="37"/>
      <c r="X119" s="37"/>
      <c r="Y119" s="37"/>
      <c r="Z119" s="37"/>
      <c r="AA119" s="37"/>
      <c r="AB119" s="37"/>
      <c r="AC119" s="37"/>
      <c r="AD119" s="37"/>
      <c r="AE119" s="37"/>
      <c r="AR119" s="230" t="s">
        <v>355</v>
      </c>
      <c r="AT119" s="230" t="s">
        <v>203</v>
      </c>
      <c r="AU119" s="230" t="s">
        <v>80</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355</v>
      </c>
      <c r="BM119" s="230" t="s">
        <v>381</v>
      </c>
    </row>
    <row r="120" s="2" customFormat="1" ht="21.75" customHeight="1">
      <c r="A120" s="37"/>
      <c r="B120" s="38"/>
      <c r="C120" s="218" t="s">
        <v>289</v>
      </c>
      <c r="D120" s="218" t="s">
        <v>203</v>
      </c>
      <c r="E120" s="219" t="s">
        <v>382</v>
      </c>
      <c r="F120" s="220" t="s">
        <v>383</v>
      </c>
      <c r="G120" s="221" t="s">
        <v>266</v>
      </c>
      <c r="H120" s="222">
        <v>2</v>
      </c>
      <c r="I120" s="223"/>
      <c r="J120" s="224">
        <f>ROUND(I120*H120,2)</f>
        <v>0</v>
      </c>
      <c r="K120" s="220" t="s">
        <v>207</v>
      </c>
      <c r="L120" s="225"/>
      <c r="M120" s="226" t="s">
        <v>19</v>
      </c>
      <c r="N120" s="227" t="s">
        <v>42</v>
      </c>
      <c r="O120" s="83"/>
      <c r="P120" s="228">
        <f>O120*H120</f>
        <v>0</v>
      </c>
      <c r="Q120" s="228">
        <v>0</v>
      </c>
      <c r="R120" s="228">
        <f>Q120*H120</f>
        <v>0</v>
      </c>
      <c r="S120" s="228">
        <v>0</v>
      </c>
      <c r="T120" s="229">
        <f>S120*H120</f>
        <v>0</v>
      </c>
      <c r="U120" s="37"/>
      <c r="V120" s="37"/>
      <c r="W120" s="37"/>
      <c r="X120" s="37"/>
      <c r="Y120" s="37"/>
      <c r="Z120" s="37"/>
      <c r="AA120" s="37"/>
      <c r="AB120" s="37"/>
      <c r="AC120" s="37"/>
      <c r="AD120" s="37"/>
      <c r="AE120" s="37"/>
      <c r="AR120" s="230" t="s">
        <v>355</v>
      </c>
      <c r="AT120" s="230" t="s">
        <v>203</v>
      </c>
      <c r="AU120" s="230" t="s">
        <v>80</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355</v>
      </c>
      <c r="BM120" s="230" t="s">
        <v>384</v>
      </c>
    </row>
    <row r="121" s="2" customFormat="1" ht="21.75" customHeight="1">
      <c r="A121" s="37"/>
      <c r="B121" s="38"/>
      <c r="C121" s="218" t="s">
        <v>293</v>
      </c>
      <c r="D121" s="218" t="s">
        <v>203</v>
      </c>
      <c r="E121" s="219" t="s">
        <v>385</v>
      </c>
      <c r="F121" s="220" t="s">
        <v>386</v>
      </c>
      <c r="G121" s="221" t="s">
        <v>266</v>
      </c>
      <c r="H121" s="222">
        <v>2</v>
      </c>
      <c r="I121" s="223"/>
      <c r="J121" s="224">
        <f>ROUND(I121*H121,2)</f>
        <v>0</v>
      </c>
      <c r="K121" s="220" t="s">
        <v>207</v>
      </c>
      <c r="L121" s="225"/>
      <c r="M121" s="226" t="s">
        <v>19</v>
      </c>
      <c r="N121" s="227" t="s">
        <v>42</v>
      </c>
      <c r="O121" s="83"/>
      <c r="P121" s="228">
        <f>O121*H121</f>
        <v>0</v>
      </c>
      <c r="Q121" s="228">
        <v>0</v>
      </c>
      <c r="R121" s="228">
        <f>Q121*H121</f>
        <v>0</v>
      </c>
      <c r="S121" s="228">
        <v>0</v>
      </c>
      <c r="T121" s="229">
        <f>S121*H121</f>
        <v>0</v>
      </c>
      <c r="U121" s="37"/>
      <c r="V121" s="37"/>
      <c r="W121" s="37"/>
      <c r="X121" s="37"/>
      <c r="Y121" s="37"/>
      <c r="Z121" s="37"/>
      <c r="AA121" s="37"/>
      <c r="AB121" s="37"/>
      <c r="AC121" s="37"/>
      <c r="AD121" s="37"/>
      <c r="AE121" s="37"/>
      <c r="AR121" s="230" t="s">
        <v>355</v>
      </c>
      <c r="AT121" s="230" t="s">
        <v>203</v>
      </c>
      <c r="AU121" s="230" t="s">
        <v>80</v>
      </c>
      <c r="AY121" s="16" t="s">
        <v>202</v>
      </c>
      <c r="BE121" s="231">
        <f>IF(N121="základní",J121,0)</f>
        <v>0</v>
      </c>
      <c r="BF121" s="231">
        <f>IF(N121="snížená",J121,0)</f>
        <v>0</v>
      </c>
      <c r="BG121" s="231">
        <f>IF(N121="zákl. přenesená",J121,0)</f>
        <v>0</v>
      </c>
      <c r="BH121" s="231">
        <f>IF(N121="sníž. přenesená",J121,0)</f>
        <v>0</v>
      </c>
      <c r="BI121" s="231">
        <f>IF(N121="nulová",J121,0)</f>
        <v>0</v>
      </c>
      <c r="BJ121" s="16" t="s">
        <v>78</v>
      </c>
      <c r="BK121" s="231">
        <f>ROUND(I121*H121,2)</f>
        <v>0</v>
      </c>
      <c r="BL121" s="16" t="s">
        <v>355</v>
      </c>
      <c r="BM121" s="230" t="s">
        <v>387</v>
      </c>
    </row>
    <row r="122" s="2" customFormat="1" ht="21.75" customHeight="1">
      <c r="A122" s="37"/>
      <c r="B122" s="38"/>
      <c r="C122" s="218" t="s">
        <v>298</v>
      </c>
      <c r="D122" s="218" t="s">
        <v>203</v>
      </c>
      <c r="E122" s="219" t="s">
        <v>388</v>
      </c>
      <c r="F122" s="220" t="s">
        <v>389</v>
      </c>
      <c r="G122" s="221" t="s">
        <v>266</v>
      </c>
      <c r="H122" s="222">
        <v>2</v>
      </c>
      <c r="I122" s="223"/>
      <c r="J122" s="224">
        <f>ROUND(I122*H122,2)</f>
        <v>0</v>
      </c>
      <c r="K122" s="220" t="s">
        <v>207</v>
      </c>
      <c r="L122" s="225"/>
      <c r="M122" s="226" t="s">
        <v>19</v>
      </c>
      <c r="N122" s="227" t="s">
        <v>42</v>
      </c>
      <c r="O122" s="83"/>
      <c r="P122" s="228">
        <f>O122*H122</f>
        <v>0</v>
      </c>
      <c r="Q122" s="228">
        <v>0</v>
      </c>
      <c r="R122" s="228">
        <f>Q122*H122</f>
        <v>0</v>
      </c>
      <c r="S122" s="228">
        <v>0</v>
      </c>
      <c r="T122" s="229">
        <f>S122*H122</f>
        <v>0</v>
      </c>
      <c r="U122" s="37"/>
      <c r="V122" s="37"/>
      <c r="W122" s="37"/>
      <c r="X122" s="37"/>
      <c r="Y122" s="37"/>
      <c r="Z122" s="37"/>
      <c r="AA122" s="37"/>
      <c r="AB122" s="37"/>
      <c r="AC122" s="37"/>
      <c r="AD122" s="37"/>
      <c r="AE122" s="37"/>
      <c r="AR122" s="230" t="s">
        <v>355</v>
      </c>
      <c r="AT122" s="230" t="s">
        <v>203</v>
      </c>
      <c r="AU122" s="230" t="s">
        <v>80</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355</v>
      </c>
      <c r="BM122" s="230" t="s">
        <v>390</v>
      </c>
    </row>
    <row r="123" s="2" customFormat="1" ht="21.75" customHeight="1">
      <c r="A123" s="37"/>
      <c r="B123" s="38"/>
      <c r="C123" s="218" t="s">
        <v>391</v>
      </c>
      <c r="D123" s="218" t="s">
        <v>203</v>
      </c>
      <c r="E123" s="219" t="s">
        <v>392</v>
      </c>
      <c r="F123" s="220" t="s">
        <v>393</v>
      </c>
      <c r="G123" s="221" t="s">
        <v>266</v>
      </c>
      <c r="H123" s="222">
        <v>24</v>
      </c>
      <c r="I123" s="223"/>
      <c r="J123" s="224">
        <f>ROUND(I123*H123,2)</f>
        <v>0</v>
      </c>
      <c r="K123" s="220" t="s">
        <v>207</v>
      </c>
      <c r="L123" s="225"/>
      <c r="M123" s="226" t="s">
        <v>19</v>
      </c>
      <c r="N123" s="227" t="s">
        <v>42</v>
      </c>
      <c r="O123" s="83"/>
      <c r="P123" s="228">
        <f>O123*H123</f>
        <v>0</v>
      </c>
      <c r="Q123" s="228">
        <v>0</v>
      </c>
      <c r="R123" s="228">
        <f>Q123*H123</f>
        <v>0</v>
      </c>
      <c r="S123" s="228">
        <v>0</v>
      </c>
      <c r="T123" s="229">
        <f>S123*H123</f>
        <v>0</v>
      </c>
      <c r="U123" s="37"/>
      <c r="V123" s="37"/>
      <c r="W123" s="37"/>
      <c r="X123" s="37"/>
      <c r="Y123" s="37"/>
      <c r="Z123" s="37"/>
      <c r="AA123" s="37"/>
      <c r="AB123" s="37"/>
      <c r="AC123" s="37"/>
      <c r="AD123" s="37"/>
      <c r="AE123" s="37"/>
      <c r="AR123" s="230" t="s">
        <v>275</v>
      </c>
      <c r="AT123" s="230" t="s">
        <v>203</v>
      </c>
      <c r="AU123" s="230" t="s">
        <v>80</v>
      </c>
      <c r="AY123" s="16" t="s">
        <v>202</v>
      </c>
      <c r="BE123" s="231">
        <f>IF(N123="základní",J123,0)</f>
        <v>0</v>
      </c>
      <c r="BF123" s="231">
        <f>IF(N123="snížená",J123,0)</f>
        <v>0</v>
      </c>
      <c r="BG123" s="231">
        <f>IF(N123="zákl. přenesená",J123,0)</f>
        <v>0</v>
      </c>
      <c r="BH123" s="231">
        <f>IF(N123="sníž. přenesená",J123,0)</f>
        <v>0</v>
      </c>
      <c r="BI123" s="231">
        <f>IF(N123="nulová",J123,0)</f>
        <v>0</v>
      </c>
      <c r="BJ123" s="16" t="s">
        <v>78</v>
      </c>
      <c r="BK123" s="231">
        <f>ROUND(I123*H123,2)</f>
        <v>0</v>
      </c>
      <c r="BL123" s="16" t="s">
        <v>275</v>
      </c>
      <c r="BM123" s="230" t="s">
        <v>394</v>
      </c>
    </row>
    <row r="124" s="2" customFormat="1" ht="21.75" customHeight="1">
      <c r="A124" s="37"/>
      <c r="B124" s="38"/>
      <c r="C124" s="218" t="s">
        <v>395</v>
      </c>
      <c r="D124" s="218" t="s">
        <v>203</v>
      </c>
      <c r="E124" s="219" t="s">
        <v>396</v>
      </c>
      <c r="F124" s="220" t="s">
        <v>397</v>
      </c>
      <c r="G124" s="221" t="s">
        <v>266</v>
      </c>
      <c r="H124" s="222">
        <v>12</v>
      </c>
      <c r="I124" s="223"/>
      <c r="J124" s="224">
        <f>ROUND(I124*H124,2)</f>
        <v>0</v>
      </c>
      <c r="K124" s="220" t="s">
        <v>207</v>
      </c>
      <c r="L124" s="225"/>
      <c r="M124" s="226" t="s">
        <v>19</v>
      </c>
      <c r="N124" s="227" t="s">
        <v>42</v>
      </c>
      <c r="O124" s="83"/>
      <c r="P124" s="228">
        <f>O124*H124</f>
        <v>0</v>
      </c>
      <c r="Q124" s="228">
        <v>0</v>
      </c>
      <c r="R124" s="228">
        <f>Q124*H124</f>
        <v>0</v>
      </c>
      <c r="S124" s="228">
        <v>0</v>
      </c>
      <c r="T124" s="229">
        <f>S124*H124</f>
        <v>0</v>
      </c>
      <c r="U124" s="37"/>
      <c r="V124" s="37"/>
      <c r="W124" s="37"/>
      <c r="X124" s="37"/>
      <c r="Y124" s="37"/>
      <c r="Z124" s="37"/>
      <c r="AA124" s="37"/>
      <c r="AB124" s="37"/>
      <c r="AC124" s="37"/>
      <c r="AD124" s="37"/>
      <c r="AE124" s="37"/>
      <c r="AR124" s="230" t="s">
        <v>275</v>
      </c>
      <c r="AT124" s="230" t="s">
        <v>203</v>
      </c>
      <c r="AU124" s="230" t="s">
        <v>80</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275</v>
      </c>
      <c r="BM124" s="230" t="s">
        <v>398</v>
      </c>
    </row>
    <row r="125" s="2" customFormat="1" ht="21.75" customHeight="1">
      <c r="A125" s="37"/>
      <c r="B125" s="38"/>
      <c r="C125" s="218" t="s">
        <v>399</v>
      </c>
      <c r="D125" s="218" t="s">
        <v>203</v>
      </c>
      <c r="E125" s="219" t="s">
        <v>400</v>
      </c>
      <c r="F125" s="220" t="s">
        <v>401</v>
      </c>
      <c r="G125" s="221" t="s">
        <v>266</v>
      </c>
      <c r="H125" s="222">
        <v>12</v>
      </c>
      <c r="I125" s="223"/>
      <c r="J125" s="224">
        <f>ROUND(I125*H125,2)</f>
        <v>0</v>
      </c>
      <c r="K125" s="220" t="s">
        <v>207</v>
      </c>
      <c r="L125" s="225"/>
      <c r="M125" s="226" t="s">
        <v>19</v>
      </c>
      <c r="N125" s="227" t="s">
        <v>42</v>
      </c>
      <c r="O125" s="83"/>
      <c r="P125" s="228">
        <f>O125*H125</f>
        <v>0</v>
      </c>
      <c r="Q125" s="228">
        <v>0</v>
      </c>
      <c r="R125" s="228">
        <f>Q125*H125</f>
        <v>0</v>
      </c>
      <c r="S125" s="228">
        <v>0</v>
      </c>
      <c r="T125" s="229">
        <f>S125*H125</f>
        <v>0</v>
      </c>
      <c r="U125" s="37"/>
      <c r="V125" s="37"/>
      <c r="W125" s="37"/>
      <c r="X125" s="37"/>
      <c r="Y125" s="37"/>
      <c r="Z125" s="37"/>
      <c r="AA125" s="37"/>
      <c r="AB125" s="37"/>
      <c r="AC125" s="37"/>
      <c r="AD125" s="37"/>
      <c r="AE125" s="37"/>
      <c r="AR125" s="230" t="s">
        <v>275</v>
      </c>
      <c r="AT125" s="230" t="s">
        <v>203</v>
      </c>
      <c r="AU125" s="230" t="s">
        <v>80</v>
      </c>
      <c r="AY125" s="16" t="s">
        <v>202</v>
      </c>
      <c r="BE125" s="231">
        <f>IF(N125="základní",J125,0)</f>
        <v>0</v>
      </c>
      <c r="BF125" s="231">
        <f>IF(N125="snížená",J125,0)</f>
        <v>0</v>
      </c>
      <c r="BG125" s="231">
        <f>IF(N125="zákl. přenesená",J125,0)</f>
        <v>0</v>
      </c>
      <c r="BH125" s="231">
        <f>IF(N125="sníž. přenesená",J125,0)</f>
        <v>0</v>
      </c>
      <c r="BI125" s="231">
        <f>IF(N125="nulová",J125,0)</f>
        <v>0</v>
      </c>
      <c r="BJ125" s="16" t="s">
        <v>78</v>
      </c>
      <c r="BK125" s="231">
        <f>ROUND(I125*H125,2)</f>
        <v>0</v>
      </c>
      <c r="BL125" s="16" t="s">
        <v>275</v>
      </c>
      <c r="BM125" s="230" t="s">
        <v>402</v>
      </c>
    </row>
    <row r="126" s="2" customFormat="1" ht="21.75" customHeight="1">
      <c r="A126" s="37"/>
      <c r="B126" s="38"/>
      <c r="C126" s="218" t="s">
        <v>403</v>
      </c>
      <c r="D126" s="218" t="s">
        <v>203</v>
      </c>
      <c r="E126" s="219" t="s">
        <v>404</v>
      </c>
      <c r="F126" s="220" t="s">
        <v>405</v>
      </c>
      <c r="G126" s="221" t="s">
        <v>266</v>
      </c>
      <c r="H126" s="222">
        <v>12</v>
      </c>
      <c r="I126" s="223"/>
      <c r="J126" s="224">
        <f>ROUND(I126*H126,2)</f>
        <v>0</v>
      </c>
      <c r="K126" s="220" t="s">
        <v>207</v>
      </c>
      <c r="L126" s="225"/>
      <c r="M126" s="226" t="s">
        <v>19</v>
      </c>
      <c r="N126" s="227" t="s">
        <v>42</v>
      </c>
      <c r="O126" s="83"/>
      <c r="P126" s="228">
        <f>O126*H126</f>
        <v>0</v>
      </c>
      <c r="Q126" s="228">
        <v>0</v>
      </c>
      <c r="R126" s="228">
        <f>Q126*H126</f>
        <v>0</v>
      </c>
      <c r="S126" s="228">
        <v>0</v>
      </c>
      <c r="T126" s="229">
        <f>S126*H126</f>
        <v>0</v>
      </c>
      <c r="U126" s="37"/>
      <c r="V126" s="37"/>
      <c r="W126" s="37"/>
      <c r="X126" s="37"/>
      <c r="Y126" s="37"/>
      <c r="Z126" s="37"/>
      <c r="AA126" s="37"/>
      <c r="AB126" s="37"/>
      <c r="AC126" s="37"/>
      <c r="AD126" s="37"/>
      <c r="AE126" s="37"/>
      <c r="AR126" s="230" t="s">
        <v>275</v>
      </c>
      <c r="AT126" s="230" t="s">
        <v>203</v>
      </c>
      <c r="AU126" s="230" t="s">
        <v>80</v>
      </c>
      <c r="AY126" s="16" t="s">
        <v>202</v>
      </c>
      <c r="BE126" s="231">
        <f>IF(N126="základní",J126,0)</f>
        <v>0</v>
      </c>
      <c r="BF126" s="231">
        <f>IF(N126="snížená",J126,0)</f>
        <v>0</v>
      </c>
      <c r="BG126" s="231">
        <f>IF(N126="zákl. přenesená",J126,0)</f>
        <v>0</v>
      </c>
      <c r="BH126" s="231">
        <f>IF(N126="sníž. přenesená",J126,0)</f>
        <v>0</v>
      </c>
      <c r="BI126" s="231">
        <f>IF(N126="nulová",J126,0)</f>
        <v>0</v>
      </c>
      <c r="BJ126" s="16" t="s">
        <v>78</v>
      </c>
      <c r="BK126" s="231">
        <f>ROUND(I126*H126,2)</f>
        <v>0</v>
      </c>
      <c r="BL126" s="16" t="s">
        <v>275</v>
      </c>
      <c r="BM126" s="230" t="s">
        <v>406</v>
      </c>
    </row>
    <row r="127" s="2" customFormat="1" ht="21.75" customHeight="1">
      <c r="A127" s="37"/>
      <c r="B127" s="38"/>
      <c r="C127" s="218" t="s">
        <v>407</v>
      </c>
      <c r="D127" s="218" t="s">
        <v>203</v>
      </c>
      <c r="E127" s="219" t="s">
        <v>408</v>
      </c>
      <c r="F127" s="220" t="s">
        <v>409</v>
      </c>
      <c r="G127" s="221" t="s">
        <v>266</v>
      </c>
      <c r="H127" s="222">
        <v>12</v>
      </c>
      <c r="I127" s="223"/>
      <c r="J127" s="224">
        <f>ROUND(I127*H127,2)</f>
        <v>0</v>
      </c>
      <c r="K127" s="220" t="s">
        <v>207</v>
      </c>
      <c r="L127" s="225"/>
      <c r="M127" s="226" t="s">
        <v>19</v>
      </c>
      <c r="N127" s="227" t="s">
        <v>42</v>
      </c>
      <c r="O127" s="83"/>
      <c r="P127" s="228">
        <f>O127*H127</f>
        <v>0</v>
      </c>
      <c r="Q127" s="228">
        <v>0</v>
      </c>
      <c r="R127" s="228">
        <f>Q127*H127</f>
        <v>0</v>
      </c>
      <c r="S127" s="228">
        <v>0</v>
      </c>
      <c r="T127" s="229">
        <f>S127*H127</f>
        <v>0</v>
      </c>
      <c r="U127" s="37"/>
      <c r="V127" s="37"/>
      <c r="W127" s="37"/>
      <c r="X127" s="37"/>
      <c r="Y127" s="37"/>
      <c r="Z127" s="37"/>
      <c r="AA127" s="37"/>
      <c r="AB127" s="37"/>
      <c r="AC127" s="37"/>
      <c r="AD127" s="37"/>
      <c r="AE127" s="37"/>
      <c r="AR127" s="230" t="s">
        <v>275</v>
      </c>
      <c r="AT127" s="230" t="s">
        <v>203</v>
      </c>
      <c r="AU127" s="230" t="s">
        <v>80</v>
      </c>
      <c r="AY127" s="16" t="s">
        <v>202</v>
      </c>
      <c r="BE127" s="231">
        <f>IF(N127="základní",J127,0)</f>
        <v>0</v>
      </c>
      <c r="BF127" s="231">
        <f>IF(N127="snížená",J127,0)</f>
        <v>0</v>
      </c>
      <c r="BG127" s="231">
        <f>IF(N127="zákl. přenesená",J127,0)</f>
        <v>0</v>
      </c>
      <c r="BH127" s="231">
        <f>IF(N127="sníž. přenesená",J127,0)</f>
        <v>0</v>
      </c>
      <c r="BI127" s="231">
        <f>IF(N127="nulová",J127,0)</f>
        <v>0</v>
      </c>
      <c r="BJ127" s="16" t="s">
        <v>78</v>
      </c>
      <c r="BK127" s="231">
        <f>ROUND(I127*H127,2)</f>
        <v>0</v>
      </c>
      <c r="BL127" s="16" t="s">
        <v>275</v>
      </c>
      <c r="BM127" s="230" t="s">
        <v>410</v>
      </c>
    </row>
    <row r="128" s="2" customFormat="1" ht="21.75" customHeight="1">
      <c r="A128" s="37"/>
      <c r="B128" s="38"/>
      <c r="C128" s="218" t="s">
        <v>411</v>
      </c>
      <c r="D128" s="218" t="s">
        <v>203</v>
      </c>
      <c r="E128" s="219" t="s">
        <v>412</v>
      </c>
      <c r="F128" s="220" t="s">
        <v>413</v>
      </c>
      <c r="G128" s="221" t="s">
        <v>266</v>
      </c>
      <c r="H128" s="222">
        <v>24</v>
      </c>
      <c r="I128" s="223"/>
      <c r="J128" s="224">
        <f>ROUND(I128*H128,2)</f>
        <v>0</v>
      </c>
      <c r="K128" s="220" t="s">
        <v>207</v>
      </c>
      <c r="L128" s="225"/>
      <c r="M128" s="226" t="s">
        <v>19</v>
      </c>
      <c r="N128" s="227" t="s">
        <v>42</v>
      </c>
      <c r="O128" s="83"/>
      <c r="P128" s="228">
        <f>O128*H128</f>
        <v>0</v>
      </c>
      <c r="Q128" s="228">
        <v>0</v>
      </c>
      <c r="R128" s="228">
        <f>Q128*H128</f>
        <v>0</v>
      </c>
      <c r="S128" s="228">
        <v>0</v>
      </c>
      <c r="T128" s="229">
        <f>S128*H128</f>
        <v>0</v>
      </c>
      <c r="U128" s="37"/>
      <c r="V128" s="37"/>
      <c r="W128" s="37"/>
      <c r="X128" s="37"/>
      <c r="Y128" s="37"/>
      <c r="Z128" s="37"/>
      <c r="AA128" s="37"/>
      <c r="AB128" s="37"/>
      <c r="AC128" s="37"/>
      <c r="AD128" s="37"/>
      <c r="AE128" s="37"/>
      <c r="AR128" s="230" t="s">
        <v>275</v>
      </c>
      <c r="AT128" s="230" t="s">
        <v>203</v>
      </c>
      <c r="AU128" s="230" t="s">
        <v>80</v>
      </c>
      <c r="AY128" s="16" t="s">
        <v>202</v>
      </c>
      <c r="BE128" s="231">
        <f>IF(N128="základní",J128,0)</f>
        <v>0</v>
      </c>
      <c r="BF128" s="231">
        <f>IF(N128="snížená",J128,0)</f>
        <v>0</v>
      </c>
      <c r="BG128" s="231">
        <f>IF(N128="zákl. přenesená",J128,0)</f>
        <v>0</v>
      </c>
      <c r="BH128" s="231">
        <f>IF(N128="sníž. přenesená",J128,0)</f>
        <v>0</v>
      </c>
      <c r="BI128" s="231">
        <f>IF(N128="nulová",J128,0)</f>
        <v>0</v>
      </c>
      <c r="BJ128" s="16" t="s">
        <v>78</v>
      </c>
      <c r="BK128" s="231">
        <f>ROUND(I128*H128,2)</f>
        <v>0</v>
      </c>
      <c r="BL128" s="16" t="s">
        <v>275</v>
      </c>
      <c r="BM128" s="230" t="s">
        <v>414</v>
      </c>
    </row>
    <row r="129" s="2" customFormat="1" ht="21.75" customHeight="1">
      <c r="A129" s="37"/>
      <c r="B129" s="38"/>
      <c r="C129" s="218" t="s">
        <v>415</v>
      </c>
      <c r="D129" s="218" t="s">
        <v>203</v>
      </c>
      <c r="E129" s="219" t="s">
        <v>416</v>
      </c>
      <c r="F129" s="220" t="s">
        <v>417</v>
      </c>
      <c r="G129" s="221" t="s">
        <v>266</v>
      </c>
      <c r="H129" s="222">
        <v>12</v>
      </c>
      <c r="I129" s="223"/>
      <c r="J129" s="224">
        <f>ROUND(I129*H129,2)</f>
        <v>0</v>
      </c>
      <c r="K129" s="220" t="s">
        <v>207</v>
      </c>
      <c r="L129" s="225"/>
      <c r="M129" s="226" t="s">
        <v>19</v>
      </c>
      <c r="N129" s="227" t="s">
        <v>42</v>
      </c>
      <c r="O129" s="83"/>
      <c r="P129" s="228">
        <f>O129*H129</f>
        <v>0</v>
      </c>
      <c r="Q129" s="228">
        <v>0</v>
      </c>
      <c r="R129" s="228">
        <f>Q129*H129</f>
        <v>0</v>
      </c>
      <c r="S129" s="228">
        <v>0</v>
      </c>
      <c r="T129" s="229">
        <f>S129*H129</f>
        <v>0</v>
      </c>
      <c r="U129" s="37"/>
      <c r="V129" s="37"/>
      <c r="W129" s="37"/>
      <c r="X129" s="37"/>
      <c r="Y129" s="37"/>
      <c r="Z129" s="37"/>
      <c r="AA129" s="37"/>
      <c r="AB129" s="37"/>
      <c r="AC129" s="37"/>
      <c r="AD129" s="37"/>
      <c r="AE129" s="37"/>
      <c r="AR129" s="230" t="s">
        <v>275</v>
      </c>
      <c r="AT129" s="230" t="s">
        <v>203</v>
      </c>
      <c r="AU129" s="230" t="s">
        <v>80</v>
      </c>
      <c r="AY129" s="16" t="s">
        <v>202</v>
      </c>
      <c r="BE129" s="231">
        <f>IF(N129="základní",J129,0)</f>
        <v>0</v>
      </c>
      <c r="BF129" s="231">
        <f>IF(N129="snížená",J129,0)</f>
        <v>0</v>
      </c>
      <c r="BG129" s="231">
        <f>IF(N129="zákl. přenesená",J129,0)</f>
        <v>0</v>
      </c>
      <c r="BH129" s="231">
        <f>IF(N129="sníž. přenesená",J129,0)</f>
        <v>0</v>
      </c>
      <c r="BI129" s="231">
        <f>IF(N129="nulová",J129,0)</f>
        <v>0</v>
      </c>
      <c r="BJ129" s="16" t="s">
        <v>78</v>
      </c>
      <c r="BK129" s="231">
        <f>ROUND(I129*H129,2)</f>
        <v>0</v>
      </c>
      <c r="BL129" s="16" t="s">
        <v>275</v>
      </c>
      <c r="BM129" s="230" t="s">
        <v>418</v>
      </c>
    </row>
    <row r="130" s="2" customFormat="1" ht="21.75" customHeight="1">
      <c r="A130" s="37"/>
      <c r="B130" s="38"/>
      <c r="C130" s="218" t="s">
        <v>419</v>
      </c>
      <c r="D130" s="218" t="s">
        <v>203</v>
      </c>
      <c r="E130" s="219" t="s">
        <v>420</v>
      </c>
      <c r="F130" s="220" t="s">
        <v>421</v>
      </c>
      <c r="G130" s="221" t="s">
        <v>422</v>
      </c>
      <c r="H130" s="222">
        <v>12</v>
      </c>
      <c r="I130" s="223"/>
      <c r="J130" s="224">
        <f>ROUND(I130*H130,2)</f>
        <v>0</v>
      </c>
      <c r="K130" s="220" t="s">
        <v>207</v>
      </c>
      <c r="L130" s="225"/>
      <c r="M130" s="226" t="s">
        <v>19</v>
      </c>
      <c r="N130" s="227" t="s">
        <v>42</v>
      </c>
      <c r="O130" s="83"/>
      <c r="P130" s="228">
        <f>O130*H130</f>
        <v>0</v>
      </c>
      <c r="Q130" s="228">
        <v>0</v>
      </c>
      <c r="R130" s="228">
        <f>Q130*H130</f>
        <v>0</v>
      </c>
      <c r="S130" s="228">
        <v>0</v>
      </c>
      <c r="T130" s="229">
        <f>S130*H130</f>
        <v>0</v>
      </c>
      <c r="U130" s="37"/>
      <c r="V130" s="37"/>
      <c r="W130" s="37"/>
      <c r="X130" s="37"/>
      <c r="Y130" s="37"/>
      <c r="Z130" s="37"/>
      <c r="AA130" s="37"/>
      <c r="AB130" s="37"/>
      <c r="AC130" s="37"/>
      <c r="AD130" s="37"/>
      <c r="AE130" s="37"/>
      <c r="AR130" s="230" t="s">
        <v>275</v>
      </c>
      <c r="AT130" s="230" t="s">
        <v>203</v>
      </c>
      <c r="AU130" s="230" t="s">
        <v>80</v>
      </c>
      <c r="AY130" s="16" t="s">
        <v>202</v>
      </c>
      <c r="BE130" s="231">
        <f>IF(N130="základní",J130,0)</f>
        <v>0</v>
      </c>
      <c r="BF130" s="231">
        <f>IF(N130="snížená",J130,0)</f>
        <v>0</v>
      </c>
      <c r="BG130" s="231">
        <f>IF(N130="zákl. přenesená",J130,0)</f>
        <v>0</v>
      </c>
      <c r="BH130" s="231">
        <f>IF(N130="sníž. přenesená",J130,0)</f>
        <v>0</v>
      </c>
      <c r="BI130" s="231">
        <f>IF(N130="nulová",J130,0)</f>
        <v>0</v>
      </c>
      <c r="BJ130" s="16" t="s">
        <v>78</v>
      </c>
      <c r="BK130" s="231">
        <f>ROUND(I130*H130,2)</f>
        <v>0</v>
      </c>
      <c r="BL130" s="16" t="s">
        <v>275</v>
      </c>
      <c r="BM130" s="230" t="s">
        <v>423</v>
      </c>
    </row>
    <row r="131" s="2" customFormat="1" ht="21.75" customHeight="1">
      <c r="A131" s="37"/>
      <c r="B131" s="38"/>
      <c r="C131" s="218" t="s">
        <v>424</v>
      </c>
      <c r="D131" s="218" t="s">
        <v>203</v>
      </c>
      <c r="E131" s="219" t="s">
        <v>425</v>
      </c>
      <c r="F131" s="220" t="s">
        <v>426</v>
      </c>
      <c r="G131" s="221" t="s">
        <v>266</v>
      </c>
      <c r="H131" s="222">
        <v>1</v>
      </c>
      <c r="I131" s="223"/>
      <c r="J131" s="224">
        <f>ROUND(I131*H131,2)</f>
        <v>0</v>
      </c>
      <c r="K131" s="220" t="s">
        <v>207</v>
      </c>
      <c r="L131" s="225"/>
      <c r="M131" s="226" t="s">
        <v>19</v>
      </c>
      <c r="N131" s="227" t="s">
        <v>42</v>
      </c>
      <c r="O131" s="83"/>
      <c r="P131" s="228">
        <f>O131*H131</f>
        <v>0</v>
      </c>
      <c r="Q131" s="228">
        <v>0</v>
      </c>
      <c r="R131" s="228">
        <f>Q131*H131</f>
        <v>0</v>
      </c>
      <c r="S131" s="228">
        <v>0</v>
      </c>
      <c r="T131" s="229">
        <f>S131*H131</f>
        <v>0</v>
      </c>
      <c r="U131" s="37"/>
      <c r="V131" s="37"/>
      <c r="W131" s="37"/>
      <c r="X131" s="37"/>
      <c r="Y131" s="37"/>
      <c r="Z131" s="37"/>
      <c r="AA131" s="37"/>
      <c r="AB131" s="37"/>
      <c r="AC131" s="37"/>
      <c r="AD131" s="37"/>
      <c r="AE131" s="37"/>
      <c r="AR131" s="230" t="s">
        <v>275</v>
      </c>
      <c r="AT131" s="230" t="s">
        <v>203</v>
      </c>
      <c r="AU131" s="230" t="s">
        <v>80</v>
      </c>
      <c r="AY131" s="16" t="s">
        <v>202</v>
      </c>
      <c r="BE131" s="231">
        <f>IF(N131="základní",J131,0)</f>
        <v>0</v>
      </c>
      <c r="BF131" s="231">
        <f>IF(N131="snížená",J131,0)</f>
        <v>0</v>
      </c>
      <c r="BG131" s="231">
        <f>IF(N131="zákl. přenesená",J131,0)</f>
        <v>0</v>
      </c>
      <c r="BH131" s="231">
        <f>IF(N131="sníž. přenesená",J131,0)</f>
        <v>0</v>
      </c>
      <c r="BI131" s="231">
        <f>IF(N131="nulová",J131,0)</f>
        <v>0</v>
      </c>
      <c r="BJ131" s="16" t="s">
        <v>78</v>
      </c>
      <c r="BK131" s="231">
        <f>ROUND(I131*H131,2)</f>
        <v>0</v>
      </c>
      <c r="BL131" s="16" t="s">
        <v>275</v>
      </c>
      <c r="BM131" s="230" t="s">
        <v>427</v>
      </c>
    </row>
    <row r="132" s="2" customFormat="1" ht="21.75" customHeight="1">
      <c r="A132" s="37"/>
      <c r="B132" s="38"/>
      <c r="C132" s="218" t="s">
        <v>428</v>
      </c>
      <c r="D132" s="218" t="s">
        <v>203</v>
      </c>
      <c r="E132" s="219" t="s">
        <v>429</v>
      </c>
      <c r="F132" s="220" t="s">
        <v>430</v>
      </c>
      <c r="G132" s="221" t="s">
        <v>266</v>
      </c>
      <c r="H132" s="222">
        <v>1</v>
      </c>
      <c r="I132" s="223"/>
      <c r="J132" s="224">
        <f>ROUND(I132*H132,2)</f>
        <v>0</v>
      </c>
      <c r="K132" s="220" t="s">
        <v>207</v>
      </c>
      <c r="L132" s="225"/>
      <c r="M132" s="226" t="s">
        <v>19</v>
      </c>
      <c r="N132" s="227" t="s">
        <v>42</v>
      </c>
      <c r="O132" s="83"/>
      <c r="P132" s="228">
        <f>O132*H132</f>
        <v>0</v>
      </c>
      <c r="Q132" s="228">
        <v>0</v>
      </c>
      <c r="R132" s="228">
        <f>Q132*H132</f>
        <v>0</v>
      </c>
      <c r="S132" s="228">
        <v>0</v>
      </c>
      <c r="T132" s="229">
        <f>S132*H132</f>
        <v>0</v>
      </c>
      <c r="U132" s="37"/>
      <c r="V132" s="37"/>
      <c r="W132" s="37"/>
      <c r="X132" s="37"/>
      <c r="Y132" s="37"/>
      <c r="Z132" s="37"/>
      <c r="AA132" s="37"/>
      <c r="AB132" s="37"/>
      <c r="AC132" s="37"/>
      <c r="AD132" s="37"/>
      <c r="AE132" s="37"/>
      <c r="AR132" s="230" t="s">
        <v>275</v>
      </c>
      <c r="AT132" s="230" t="s">
        <v>203</v>
      </c>
      <c r="AU132" s="230" t="s">
        <v>80</v>
      </c>
      <c r="AY132" s="16" t="s">
        <v>202</v>
      </c>
      <c r="BE132" s="231">
        <f>IF(N132="základní",J132,0)</f>
        <v>0</v>
      </c>
      <c r="BF132" s="231">
        <f>IF(N132="snížená",J132,0)</f>
        <v>0</v>
      </c>
      <c r="BG132" s="231">
        <f>IF(N132="zákl. přenesená",J132,0)</f>
        <v>0</v>
      </c>
      <c r="BH132" s="231">
        <f>IF(N132="sníž. přenesená",J132,0)</f>
        <v>0</v>
      </c>
      <c r="BI132" s="231">
        <f>IF(N132="nulová",J132,0)</f>
        <v>0</v>
      </c>
      <c r="BJ132" s="16" t="s">
        <v>78</v>
      </c>
      <c r="BK132" s="231">
        <f>ROUND(I132*H132,2)</f>
        <v>0</v>
      </c>
      <c r="BL132" s="16" t="s">
        <v>275</v>
      </c>
      <c r="BM132" s="230" t="s">
        <v>431</v>
      </c>
    </row>
    <row r="133" s="2" customFormat="1" ht="21.75" customHeight="1">
      <c r="A133" s="37"/>
      <c r="B133" s="38"/>
      <c r="C133" s="232" t="s">
        <v>432</v>
      </c>
      <c r="D133" s="232" t="s">
        <v>259</v>
      </c>
      <c r="E133" s="233" t="s">
        <v>433</v>
      </c>
      <c r="F133" s="234" t="s">
        <v>434</v>
      </c>
      <c r="G133" s="235" t="s">
        <v>266</v>
      </c>
      <c r="H133" s="236">
        <v>12</v>
      </c>
      <c r="I133" s="237"/>
      <c r="J133" s="238">
        <f>ROUND(I133*H133,2)</f>
        <v>0</v>
      </c>
      <c r="K133" s="234" t="s">
        <v>207</v>
      </c>
      <c r="L133" s="43"/>
      <c r="M133" s="239" t="s">
        <v>19</v>
      </c>
      <c r="N133" s="240" t="s">
        <v>42</v>
      </c>
      <c r="O133" s="83"/>
      <c r="P133" s="228">
        <f>O133*H133</f>
        <v>0</v>
      </c>
      <c r="Q133" s="228">
        <v>0</v>
      </c>
      <c r="R133" s="228">
        <f>Q133*H133</f>
        <v>0</v>
      </c>
      <c r="S133" s="228">
        <v>0</v>
      </c>
      <c r="T133" s="229">
        <f>S133*H133</f>
        <v>0</v>
      </c>
      <c r="U133" s="37"/>
      <c r="V133" s="37"/>
      <c r="W133" s="37"/>
      <c r="X133" s="37"/>
      <c r="Y133" s="37"/>
      <c r="Z133" s="37"/>
      <c r="AA133" s="37"/>
      <c r="AB133" s="37"/>
      <c r="AC133" s="37"/>
      <c r="AD133" s="37"/>
      <c r="AE133" s="37"/>
      <c r="AR133" s="230" t="s">
        <v>209</v>
      </c>
      <c r="AT133" s="230" t="s">
        <v>259</v>
      </c>
      <c r="AU133" s="230" t="s">
        <v>80</v>
      </c>
      <c r="AY133" s="16" t="s">
        <v>202</v>
      </c>
      <c r="BE133" s="231">
        <f>IF(N133="základní",J133,0)</f>
        <v>0</v>
      </c>
      <c r="BF133" s="231">
        <f>IF(N133="snížená",J133,0)</f>
        <v>0</v>
      </c>
      <c r="BG133" s="231">
        <f>IF(N133="zákl. přenesená",J133,0)</f>
        <v>0</v>
      </c>
      <c r="BH133" s="231">
        <f>IF(N133="sníž. přenesená",J133,0)</f>
        <v>0</v>
      </c>
      <c r="BI133" s="231">
        <f>IF(N133="nulová",J133,0)</f>
        <v>0</v>
      </c>
      <c r="BJ133" s="16" t="s">
        <v>78</v>
      </c>
      <c r="BK133" s="231">
        <f>ROUND(I133*H133,2)</f>
        <v>0</v>
      </c>
      <c r="BL133" s="16" t="s">
        <v>209</v>
      </c>
      <c r="BM133" s="230" t="s">
        <v>435</v>
      </c>
    </row>
    <row r="134" s="2" customFormat="1" ht="21.75" customHeight="1">
      <c r="A134" s="37"/>
      <c r="B134" s="38"/>
      <c r="C134" s="232" t="s">
        <v>436</v>
      </c>
      <c r="D134" s="232" t="s">
        <v>259</v>
      </c>
      <c r="E134" s="233" t="s">
        <v>437</v>
      </c>
      <c r="F134" s="234" t="s">
        <v>438</v>
      </c>
      <c r="G134" s="235" t="s">
        <v>266</v>
      </c>
      <c r="H134" s="236">
        <v>12</v>
      </c>
      <c r="I134" s="237"/>
      <c r="J134" s="238">
        <f>ROUND(I134*H134,2)</f>
        <v>0</v>
      </c>
      <c r="K134" s="234" t="s">
        <v>207</v>
      </c>
      <c r="L134" s="43"/>
      <c r="M134" s="239" t="s">
        <v>19</v>
      </c>
      <c r="N134" s="240" t="s">
        <v>42</v>
      </c>
      <c r="O134" s="83"/>
      <c r="P134" s="228">
        <f>O134*H134</f>
        <v>0</v>
      </c>
      <c r="Q134" s="228">
        <v>0</v>
      </c>
      <c r="R134" s="228">
        <f>Q134*H134</f>
        <v>0</v>
      </c>
      <c r="S134" s="228">
        <v>0</v>
      </c>
      <c r="T134" s="229">
        <f>S134*H134</f>
        <v>0</v>
      </c>
      <c r="U134" s="37"/>
      <c r="V134" s="37"/>
      <c r="W134" s="37"/>
      <c r="X134" s="37"/>
      <c r="Y134" s="37"/>
      <c r="Z134" s="37"/>
      <c r="AA134" s="37"/>
      <c r="AB134" s="37"/>
      <c r="AC134" s="37"/>
      <c r="AD134" s="37"/>
      <c r="AE134" s="37"/>
      <c r="AR134" s="230" t="s">
        <v>209</v>
      </c>
      <c r="AT134" s="230" t="s">
        <v>259</v>
      </c>
      <c r="AU134" s="230" t="s">
        <v>80</v>
      </c>
      <c r="AY134" s="16" t="s">
        <v>202</v>
      </c>
      <c r="BE134" s="231">
        <f>IF(N134="základní",J134,0)</f>
        <v>0</v>
      </c>
      <c r="BF134" s="231">
        <f>IF(N134="snížená",J134,0)</f>
        <v>0</v>
      </c>
      <c r="BG134" s="231">
        <f>IF(N134="zákl. přenesená",J134,0)</f>
        <v>0</v>
      </c>
      <c r="BH134" s="231">
        <f>IF(N134="sníž. přenesená",J134,0)</f>
        <v>0</v>
      </c>
      <c r="BI134" s="231">
        <f>IF(N134="nulová",J134,0)</f>
        <v>0</v>
      </c>
      <c r="BJ134" s="16" t="s">
        <v>78</v>
      </c>
      <c r="BK134" s="231">
        <f>ROUND(I134*H134,2)</f>
        <v>0</v>
      </c>
      <c r="BL134" s="16" t="s">
        <v>209</v>
      </c>
      <c r="BM134" s="230" t="s">
        <v>439</v>
      </c>
    </row>
    <row r="135" s="2" customFormat="1" ht="21.75" customHeight="1">
      <c r="A135" s="37"/>
      <c r="B135" s="38"/>
      <c r="C135" s="232" t="s">
        <v>440</v>
      </c>
      <c r="D135" s="232" t="s">
        <v>259</v>
      </c>
      <c r="E135" s="233" t="s">
        <v>441</v>
      </c>
      <c r="F135" s="234" t="s">
        <v>442</v>
      </c>
      <c r="G135" s="235" t="s">
        <v>266</v>
      </c>
      <c r="H135" s="236">
        <v>12</v>
      </c>
      <c r="I135" s="237"/>
      <c r="J135" s="238">
        <f>ROUND(I135*H135,2)</f>
        <v>0</v>
      </c>
      <c r="K135" s="234" t="s">
        <v>207</v>
      </c>
      <c r="L135" s="43"/>
      <c r="M135" s="239" t="s">
        <v>19</v>
      </c>
      <c r="N135" s="240" t="s">
        <v>42</v>
      </c>
      <c r="O135" s="83"/>
      <c r="P135" s="228">
        <f>O135*H135</f>
        <v>0</v>
      </c>
      <c r="Q135" s="228">
        <v>0</v>
      </c>
      <c r="R135" s="228">
        <f>Q135*H135</f>
        <v>0</v>
      </c>
      <c r="S135" s="228">
        <v>0</v>
      </c>
      <c r="T135" s="229">
        <f>S135*H135</f>
        <v>0</v>
      </c>
      <c r="U135" s="37"/>
      <c r="V135" s="37"/>
      <c r="W135" s="37"/>
      <c r="X135" s="37"/>
      <c r="Y135" s="37"/>
      <c r="Z135" s="37"/>
      <c r="AA135" s="37"/>
      <c r="AB135" s="37"/>
      <c r="AC135" s="37"/>
      <c r="AD135" s="37"/>
      <c r="AE135" s="37"/>
      <c r="AR135" s="230" t="s">
        <v>209</v>
      </c>
      <c r="AT135" s="230" t="s">
        <v>259</v>
      </c>
      <c r="AU135" s="230" t="s">
        <v>80</v>
      </c>
      <c r="AY135" s="16" t="s">
        <v>202</v>
      </c>
      <c r="BE135" s="231">
        <f>IF(N135="základní",J135,0)</f>
        <v>0</v>
      </c>
      <c r="BF135" s="231">
        <f>IF(N135="snížená",J135,0)</f>
        <v>0</v>
      </c>
      <c r="BG135" s="231">
        <f>IF(N135="zákl. přenesená",J135,0)</f>
        <v>0</v>
      </c>
      <c r="BH135" s="231">
        <f>IF(N135="sníž. přenesená",J135,0)</f>
        <v>0</v>
      </c>
      <c r="BI135" s="231">
        <f>IF(N135="nulová",J135,0)</f>
        <v>0</v>
      </c>
      <c r="BJ135" s="16" t="s">
        <v>78</v>
      </c>
      <c r="BK135" s="231">
        <f>ROUND(I135*H135,2)</f>
        <v>0</v>
      </c>
      <c r="BL135" s="16" t="s">
        <v>209</v>
      </c>
      <c r="BM135" s="230" t="s">
        <v>443</v>
      </c>
    </row>
    <row r="136" s="2" customFormat="1" ht="21.75" customHeight="1">
      <c r="A136" s="37"/>
      <c r="B136" s="38"/>
      <c r="C136" s="232" t="s">
        <v>444</v>
      </c>
      <c r="D136" s="232" t="s">
        <v>259</v>
      </c>
      <c r="E136" s="233" t="s">
        <v>445</v>
      </c>
      <c r="F136" s="234" t="s">
        <v>446</v>
      </c>
      <c r="G136" s="235" t="s">
        <v>266</v>
      </c>
      <c r="H136" s="236">
        <v>12</v>
      </c>
      <c r="I136" s="237"/>
      <c r="J136" s="238">
        <f>ROUND(I136*H136,2)</f>
        <v>0</v>
      </c>
      <c r="K136" s="234" t="s">
        <v>207</v>
      </c>
      <c r="L136" s="43"/>
      <c r="M136" s="239" t="s">
        <v>19</v>
      </c>
      <c r="N136" s="240" t="s">
        <v>42</v>
      </c>
      <c r="O136" s="83"/>
      <c r="P136" s="228">
        <f>O136*H136</f>
        <v>0</v>
      </c>
      <c r="Q136" s="228">
        <v>0</v>
      </c>
      <c r="R136" s="228">
        <f>Q136*H136</f>
        <v>0</v>
      </c>
      <c r="S136" s="228">
        <v>0</v>
      </c>
      <c r="T136" s="229">
        <f>S136*H136</f>
        <v>0</v>
      </c>
      <c r="U136" s="37"/>
      <c r="V136" s="37"/>
      <c r="W136" s="37"/>
      <c r="X136" s="37"/>
      <c r="Y136" s="37"/>
      <c r="Z136" s="37"/>
      <c r="AA136" s="37"/>
      <c r="AB136" s="37"/>
      <c r="AC136" s="37"/>
      <c r="AD136" s="37"/>
      <c r="AE136" s="37"/>
      <c r="AR136" s="230" t="s">
        <v>209</v>
      </c>
      <c r="AT136" s="230" t="s">
        <v>259</v>
      </c>
      <c r="AU136" s="230" t="s">
        <v>80</v>
      </c>
      <c r="AY136" s="16" t="s">
        <v>202</v>
      </c>
      <c r="BE136" s="231">
        <f>IF(N136="základní",J136,0)</f>
        <v>0</v>
      </c>
      <c r="BF136" s="231">
        <f>IF(N136="snížená",J136,0)</f>
        <v>0</v>
      </c>
      <c r="BG136" s="231">
        <f>IF(N136="zákl. přenesená",J136,0)</f>
        <v>0</v>
      </c>
      <c r="BH136" s="231">
        <f>IF(N136="sníž. přenesená",J136,0)</f>
        <v>0</v>
      </c>
      <c r="BI136" s="231">
        <f>IF(N136="nulová",J136,0)</f>
        <v>0</v>
      </c>
      <c r="BJ136" s="16" t="s">
        <v>78</v>
      </c>
      <c r="BK136" s="231">
        <f>ROUND(I136*H136,2)</f>
        <v>0</v>
      </c>
      <c r="BL136" s="16" t="s">
        <v>209</v>
      </c>
      <c r="BM136" s="230" t="s">
        <v>447</v>
      </c>
    </row>
    <row r="137" s="2" customFormat="1" ht="21.75" customHeight="1">
      <c r="A137" s="37"/>
      <c r="B137" s="38"/>
      <c r="C137" s="232" t="s">
        <v>448</v>
      </c>
      <c r="D137" s="232" t="s">
        <v>259</v>
      </c>
      <c r="E137" s="233" t="s">
        <v>449</v>
      </c>
      <c r="F137" s="234" t="s">
        <v>450</v>
      </c>
      <c r="G137" s="235" t="s">
        <v>266</v>
      </c>
      <c r="H137" s="236">
        <v>10</v>
      </c>
      <c r="I137" s="237"/>
      <c r="J137" s="238">
        <f>ROUND(I137*H137,2)</f>
        <v>0</v>
      </c>
      <c r="K137" s="234" t="s">
        <v>207</v>
      </c>
      <c r="L137" s="43"/>
      <c r="M137" s="239" t="s">
        <v>19</v>
      </c>
      <c r="N137" s="240" t="s">
        <v>42</v>
      </c>
      <c r="O137" s="83"/>
      <c r="P137" s="228">
        <f>O137*H137</f>
        <v>0</v>
      </c>
      <c r="Q137" s="228">
        <v>0</v>
      </c>
      <c r="R137" s="228">
        <f>Q137*H137</f>
        <v>0</v>
      </c>
      <c r="S137" s="228">
        <v>0</v>
      </c>
      <c r="T137" s="229">
        <f>S137*H137</f>
        <v>0</v>
      </c>
      <c r="U137" s="37"/>
      <c r="V137" s="37"/>
      <c r="W137" s="37"/>
      <c r="X137" s="37"/>
      <c r="Y137" s="37"/>
      <c r="Z137" s="37"/>
      <c r="AA137" s="37"/>
      <c r="AB137" s="37"/>
      <c r="AC137" s="37"/>
      <c r="AD137" s="37"/>
      <c r="AE137" s="37"/>
      <c r="AR137" s="230" t="s">
        <v>209</v>
      </c>
      <c r="AT137" s="230" t="s">
        <v>259</v>
      </c>
      <c r="AU137" s="230" t="s">
        <v>80</v>
      </c>
      <c r="AY137" s="16" t="s">
        <v>202</v>
      </c>
      <c r="BE137" s="231">
        <f>IF(N137="základní",J137,0)</f>
        <v>0</v>
      </c>
      <c r="BF137" s="231">
        <f>IF(N137="snížená",J137,0)</f>
        <v>0</v>
      </c>
      <c r="BG137" s="231">
        <f>IF(N137="zákl. přenesená",J137,0)</f>
        <v>0</v>
      </c>
      <c r="BH137" s="231">
        <f>IF(N137="sníž. přenesená",J137,0)</f>
        <v>0</v>
      </c>
      <c r="BI137" s="231">
        <f>IF(N137="nulová",J137,0)</f>
        <v>0</v>
      </c>
      <c r="BJ137" s="16" t="s">
        <v>78</v>
      </c>
      <c r="BK137" s="231">
        <f>ROUND(I137*H137,2)</f>
        <v>0</v>
      </c>
      <c r="BL137" s="16" t="s">
        <v>209</v>
      </c>
      <c r="BM137" s="230" t="s">
        <v>451</v>
      </c>
    </row>
    <row r="138" s="2" customFormat="1" ht="21.75" customHeight="1">
      <c r="A138" s="37"/>
      <c r="B138" s="38"/>
      <c r="C138" s="232" t="s">
        <v>452</v>
      </c>
      <c r="D138" s="232" t="s">
        <v>259</v>
      </c>
      <c r="E138" s="233" t="s">
        <v>453</v>
      </c>
      <c r="F138" s="234" t="s">
        <v>454</v>
      </c>
      <c r="G138" s="235" t="s">
        <v>266</v>
      </c>
      <c r="H138" s="236">
        <v>13</v>
      </c>
      <c r="I138" s="237"/>
      <c r="J138" s="238">
        <f>ROUND(I138*H138,2)</f>
        <v>0</v>
      </c>
      <c r="K138" s="234" t="s">
        <v>207</v>
      </c>
      <c r="L138" s="43"/>
      <c r="M138" s="239" t="s">
        <v>19</v>
      </c>
      <c r="N138" s="240" t="s">
        <v>42</v>
      </c>
      <c r="O138" s="83"/>
      <c r="P138" s="228">
        <f>O138*H138</f>
        <v>0</v>
      </c>
      <c r="Q138" s="228">
        <v>0</v>
      </c>
      <c r="R138" s="228">
        <f>Q138*H138</f>
        <v>0</v>
      </c>
      <c r="S138" s="228">
        <v>0</v>
      </c>
      <c r="T138" s="229">
        <f>S138*H138</f>
        <v>0</v>
      </c>
      <c r="U138" s="37"/>
      <c r="V138" s="37"/>
      <c r="W138" s="37"/>
      <c r="X138" s="37"/>
      <c r="Y138" s="37"/>
      <c r="Z138" s="37"/>
      <c r="AA138" s="37"/>
      <c r="AB138" s="37"/>
      <c r="AC138" s="37"/>
      <c r="AD138" s="37"/>
      <c r="AE138" s="37"/>
      <c r="AR138" s="230" t="s">
        <v>209</v>
      </c>
      <c r="AT138" s="230" t="s">
        <v>259</v>
      </c>
      <c r="AU138" s="230" t="s">
        <v>80</v>
      </c>
      <c r="AY138" s="16" t="s">
        <v>202</v>
      </c>
      <c r="BE138" s="231">
        <f>IF(N138="základní",J138,0)</f>
        <v>0</v>
      </c>
      <c r="BF138" s="231">
        <f>IF(N138="snížená",J138,0)</f>
        <v>0</v>
      </c>
      <c r="BG138" s="231">
        <f>IF(N138="zákl. přenesená",J138,0)</f>
        <v>0</v>
      </c>
      <c r="BH138" s="231">
        <f>IF(N138="sníž. přenesená",J138,0)</f>
        <v>0</v>
      </c>
      <c r="BI138" s="231">
        <f>IF(N138="nulová",J138,0)</f>
        <v>0</v>
      </c>
      <c r="BJ138" s="16" t="s">
        <v>78</v>
      </c>
      <c r="BK138" s="231">
        <f>ROUND(I138*H138,2)</f>
        <v>0</v>
      </c>
      <c r="BL138" s="16" t="s">
        <v>209</v>
      </c>
      <c r="BM138" s="230" t="s">
        <v>455</v>
      </c>
    </row>
    <row r="139" s="2" customFormat="1" ht="21.75" customHeight="1">
      <c r="A139" s="37"/>
      <c r="B139" s="38"/>
      <c r="C139" s="232" t="s">
        <v>456</v>
      </c>
      <c r="D139" s="232" t="s">
        <v>259</v>
      </c>
      <c r="E139" s="233" t="s">
        <v>457</v>
      </c>
      <c r="F139" s="234" t="s">
        <v>458</v>
      </c>
      <c r="G139" s="235" t="s">
        <v>266</v>
      </c>
      <c r="H139" s="236">
        <v>2</v>
      </c>
      <c r="I139" s="237"/>
      <c r="J139" s="238">
        <f>ROUND(I139*H139,2)</f>
        <v>0</v>
      </c>
      <c r="K139" s="234" t="s">
        <v>207</v>
      </c>
      <c r="L139" s="43"/>
      <c r="M139" s="239" t="s">
        <v>19</v>
      </c>
      <c r="N139" s="240" t="s">
        <v>42</v>
      </c>
      <c r="O139" s="83"/>
      <c r="P139" s="228">
        <f>O139*H139</f>
        <v>0</v>
      </c>
      <c r="Q139" s="228">
        <v>0</v>
      </c>
      <c r="R139" s="228">
        <f>Q139*H139</f>
        <v>0</v>
      </c>
      <c r="S139" s="228">
        <v>0</v>
      </c>
      <c r="T139" s="229">
        <f>S139*H139</f>
        <v>0</v>
      </c>
      <c r="U139" s="37"/>
      <c r="V139" s="37"/>
      <c r="W139" s="37"/>
      <c r="X139" s="37"/>
      <c r="Y139" s="37"/>
      <c r="Z139" s="37"/>
      <c r="AA139" s="37"/>
      <c r="AB139" s="37"/>
      <c r="AC139" s="37"/>
      <c r="AD139" s="37"/>
      <c r="AE139" s="37"/>
      <c r="AR139" s="230" t="s">
        <v>209</v>
      </c>
      <c r="AT139" s="230" t="s">
        <v>259</v>
      </c>
      <c r="AU139" s="230" t="s">
        <v>80</v>
      </c>
      <c r="AY139" s="16" t="s">
        <v>202</v>
      </c>
      <c r="BE139" s="231">
        <f>IF(N139="základní",J139,0)</f>
        <v>0</v>
      </c>
      <c r="BF139" s="231">
        <f>IF(N139="snížená",J139,0)</f>
        <v>0</v>
      </c>
      <c r="BG139" s="231">
        <f>IF(N139="zákl. přenesená",J139,0)</f>
        <v>0</v>
      </c>
      <c r="BH139" s="231">
        <f>IF(N139="sníž. přenesená",J139,0)</f>
        <v>0</v>
      </c>
      <c r="BI139" s="231">
        <f>IF(N139="nulová",J139,0)</f>
        <v>0</v>
      </c>
      <c r="BJ139" s="16" t="s">
        <v>78</v>
      </c>
      <c r="BK139" s="231">
        <f>ROUND(I139*H139,2)</f>
        <v>0</v>
      </c>
      <c r="BL139" s="16" t="s">
        <v>209</v>
      </c>
      <c r="BM139" s="230" t="s">
        <v>459</v>
      </c>
    </row>
    <row r="140" s="2" customFormat="1" ht="21.75" customHeight="1">
      <c r="A140" s="37"/>
      <c r="B140" s="38"/>
      <c r="C140" s="232" t="s">
        <v>460</v>
      </c>
      <c r="D140" s="232" t="s">
        <v>259</v>
      </c>
      <c r="E140" s="233" t="s">
        <v>461</v>
      </c>
      <c r="F140" s="234" t="s">
        <v>462</v>
      </c>
      <c r="G140" s="235" t="s">
        <v>266</v>
      </c>
      <c r="H140" s="236">
        <v>2</v>
      </c>
      <c r="I140" s="237"/>
      <c r="J140" s="238">
        <f>ROUND(I140*H140,2)</f>
        <v>0</v>
      </c>
      <c r="K140" s="234" t="s">
        <v>207</v>
      </c>
      <c r="L140" s="43"/>
      <c r="M140" s="239" t="s">
        <v>19</v>
      </c>
      <c r="N140" s="240" t="s">
        <v>42</v>
      </c>
      <c r="O140" s="83"/>
      <c r="P140" s="228">
        <f>O140*H140</f>
        <v>0</v>
      </c>
      <c r="Q140" s="228">
        <v>0</v>
      </c>
      <c r="R140" s="228">
        <f>Q140*H140</f>
        <v>0</v>
      </c>
      <c r="S140" s="228">
        <v>0</v>
      </c>
      <c r="T140" s="229">
        <f>S140*H140</f>
        <v>0</v>
      </c>
      <c r="U140" s="37"/>
      <c r="V140" s="37"/>
      <c r="W140" s="37"/>
      <c r="X140" s="37"/>
      <c r="Y140" s="37"/>
      <c r="Z140" s="37"/>
      <c r="AA140" s="37"/>
      <c r="AB140" s="37"/>
      <c r="AC140" s="37"/>
      <c r="AD140" s="37"/>
      <c r="AE140" s="37"/>
      <c r="AR140" s="230" t="s">
        <v>209</v>
      </c>
      <c r="AT140" s="230" t="s">
        <v>259</v>
      </c>
      <c r="AU140" s="230" t="s">
        <v>80</v>
      </c>
      <c r="AY140" s="16" t="s">
        <v>202</v>
      </c>
      <c r="BE140" s="231">
        <f>IF(N140="základní",J140,0)</f>
        <v>0</v>
      </c>
      <c r="BF140" s="231">
        <f>IF(N140="snížená",J140,0)</f>
        <v>0</v>
      </c>
      <c r="BG140" s="231">
        <f>IF(N140="zákl. přenesená",J140,0)</f>
        <v>0</v>
      </c>
      <c r="BH140" s="231">
        <f>IF(N140="sníž. přenesená",J140,0)</f>
        <v>0</v>
      </c>
      <c r="BI140" s="231">
        <f>IF(N140="nulová",J140,0)</f>
        <v>0</v>
      </c>
      <c r="BJ140" s="16" t="s">
        <v>78</v>
      </c>
      <c r="BK140" s="231">
        <f>ROUND(I140*H140,2)</f>
        <v>0</v>
      </c>
      <c r="BL140" s="16" t="s">
        <v>209</v>
      </c>
      <c r="BM140" s="230" t="s">
        <v>463</v>
      </c>
    </row>
    <row r="141" s="2" customFormat="1" ht="21.75" customHeight="1">
      <c r="A141" s="37"/>
      <c r="B141" s="38"/>
      <c r="C141" s="232" t="s">
        <v>464</v>
      </c>
      <c r="D141" s="232" t="s">
        <v>259</v>
      </c>
      <c r="E141" s="233" t="s">
        <v>465</v>
      </c>
      <c r="F141" s="234" t="s">
        <v>466</v>
      </c>
      <c r="G141" s="235" t="s">
        <v>266</v>
      </c>
      <c r="H141" s="236">
        <v>12</v>
      </c>
      <c r="I141" s="237"/>
      <c r="J141" s="238">
        <f>ROUND(I141*H141,2)</f>
        <v>0</v>
      </c>
      <c r="K141" s="234" t="s">
        <v>207</v>
      </c>
      <c r="L141" s="43"/>
      <c r="M141" s="239" t="s">
        <v>19</v>
      </c>
      <c r="N141" s="240" t="s">
        <v>42</v>
      </c>
      <c r="O141" s="83"/>
      <c r="P141" s="228">
        <f>O141*H141</f>
        <v>0</v>
      </c>
      <c r="Q141" s="228">
        <v>0</v>
      </c>
      <c r="R141" s="228">
        <f>Q141*H141</f>
        <v>0</v>
      </c>
      <c r="S141" s="228">
        <v>0</v>
      </c>
      <c r="T141" s="229">
        <f>S141*H141</f>
        <v>0</v>
      </c>
      <c r="U141" s="37"/>
      <c r="V141" s="37"/>
      <c r="W141" s="37"/>
      <c r="X141" s="37"/>
      <c r="Y141" s="37"/>
      <c r="Z141" s="37"/>
      <c r="AA141" s="37"/>
      <c r="AB141" s="37"/>
      <c r="AC141" s="37"/>
      <c r="AD141" s="37"/>
      <c r="AE141" s="37"/>
      <c r="AR141" s="230" t="s">
        <v>209</v>
      </c>
      <c r="AT141" s="230" t="s">
        <v>259</v>
      </c>
      <c r="AU141" s="230" t="s">
        <v>80</v>
      </c>
      <c r="AY141" s="16" t="s">
        <v>202</v>
      </c>
      <c r="BE141" s="231">
        <f>IF(N141="základní",J141,0)</f>
        <v>0</v>
      </c>
      <c r="BF141" s="231">
        <f>IF(N141="snížená",J141,0)</f>
        <v>0</v>
      </c>
      <c r="BG141" s="231">
        <f>IF(N141="zákl. přenesená",J141,0)</f>
        <v>0</v>
      </c>
      <c r="BH141" s="231">
        <f>IF(N141="sníž. přenesená",J141,0)</f>
        <v>0</v>
      </c>
      <c r="BI141" s="231">
        <f>IF(N141="nulová",J141,0)</f>
        <v>0</v>
      </c>
      <c r="BJ141" s="16" t="s">
        <v>78</v>
      </c>
      <c r="BK141" s="231">
        <f>ROUND(I141*H141,2)</f>
        <v>0</v>
      </c>
      <c r="BL141" s="16" t="s">
        <v>209</v>
      </c>
      <c r="BM141" s="230" t="s">
        <v>467</v>
      </c>
    </row>
    <row r="142" s="2" customFormat="1" ht="21.75" customHeight="1">
      <c r="A142" s="37"/>
      <c r="B142" s="38"/>
      <c r="C142" s="232" t="s">
        <v>468</v>
      </c>
      <c r="D142" s="232" t="s">
        <v>259</v>
      </c>
      <c r="E142" s="233" t="s">
        <v>469</v>
      </c>
      <c r="F142" s="234" t="s">
        <v>470</v>
      </c>
      <c r="G142" s="235" t="s">
        <v>266</v>
      </c>
      <c r="H142" s="236">
        <v>12</v>
      </c>
      <c r="I142" s="237"/>
      <c r="J142" s="238">
        <f>ROUND(I142*H142,2)</f>
        <v>0</v>
      </c>
      <c r="K142" s="234" t="s">
        <v>207</v>
      </c>
      <c r="L142" s="43"/>
      <c r="M142" s="239" t="s">
        <v>19</v>
      </c>
      <c r="N142" s="240" t="s">
        <v>42</v>
      </c>
      <c r="O142" s="83"/>
      <c r="P142" s="228">
        <f>O142*H142</f>
        <v>0</v>
      </c>
      <c r="Q142" s="228">
        <v>0</v>
      </c>
      <c r="R142" s="228">
        <f>Q142*H142</f>
        <v>0</v>
      </c>
      <c r="S142" s="228">
        <v>0</v>
      </c>
      <c r="T142" s="229">
        <f>S142*H142</f>
        <v>0</v>
      </c>
      <c r="U142" s="37"/>
      <c r="V142" s="37"/>
      <c r="W142" s="37"/>
      <c r="X142" s="37"/>
      <c r="Y142" s="37"/>
      <c r="Z142" s="37"/>
      <c r="AA142" s="37"/>
      <c r="AB142" s="37"/>
      <c r="AC142" s="37"/>
      <c r="AD142" s="37"/>
      <c r="AE142" s="37"/>
      <c r="AR142" s="230" t="s">
        <v>209</v>
      </c>
      <c r="AT142" s="230" t="s">
        <v>259</v>
      </c>
      <c r="AU142" s="230" t="s">
        <v>80</v>
      </c>
      <c r="AY142" s="16" t="s">
        <v>202</v>
      </c>
      <c r="BE142" s="231">
        <f>IF(N142="základní",J142,0)</f>
        <v>0</v>
      </c>
      <c r="BF142" s="231">
        <f>IF(N142="snížená",J142,0)</f>
        <v>0</v>
      </c>
      <c r="BG142" s="231">
        <f>IF(N142="zákl. přenesená",J142,0)</f>
        <v>0</v>
      </c>
      <c r="BH142" s="231">
        <f>IF(N142="sníž. přenesená",J142,0)</f>
        <v>0</v>
      </c>
      <c r="BI142" s="231">
        <f>IF(N142="nulová",J142,0)</f>
        <v>0</v>
      </c>
      <c r="BJ142" s="16" t="s">
        <v>78</v>
      </c>
      <c r="BK142" s="231">
        <f>ROUND(I142*H142,2)</f>
        <v>0</v>
      </c>
      <c r="BL142" s="16" t="s">
        <v>209</v>
      </c>
      <c r="BM142" s="230" t="s">
        <v>471</v>
      </c>
    </row>
    <row r="143" s="2" customFormat="1" ht="21.75" customHeight="1">
      <c r="A143" s="37"/>
      <c r="B143" s="38"/>
      <c r="C143" s="232" t="s">
        <v>472</v>
      </c>
      <c r="D143" s="232" t="s">
        <v>259</v>
      </c>
      <c r="E143" s="233" t="s">
        <v>473</v>
      </c>
      <c r="F143" s="234" t="s">
        <v>474</v>
      </c>
      <c r="G143" s="235" t="s">
        <v>266</v>
      </c>
      <c r="H143" s="236">
        <v>10</v>
      </c>
      <c r="I143" s="237"/>
      <c r="J143" s="238">
        <f>ROUND(I143*H143,2)</f>
        <v>0</v>
      </c>
      <c r="K143" s="234" t="s">
        <v>207</v>
      </c>
      <c r="L143" s="43"/>
      <c r="M143" s="239" t="s">
        <v>19</v>
      </c>
      <c r="N143" s="240" t="s">
        <v>42</v>
      </c>
      <c r="O143" s="83"/>
      <c r="P143" s="228">
        <f>O143*H143</f>
        <v>0</v>
      </c>
      <c r="Q143" s="228">
        <v>0</v>
      </c>
      <c r="R143" s="228">
        <f>Q143*H143</f>
        <v>0</v>
      </c>
      <c r="S143" s="228">
        <v>0</v>
      </c>
      <c r="T143" s="229">
        <f>S143*H143</f>
        <v>0</v>
      </c>
      <c r="U143" s="37"/>
      <c r="V143" s="37"/>
      <c r="W143" s="37"/>
      <c r="X143" s="37"/>
      <c r="Y143" s="37"/>
      <c r="Z143" s="37"/>
      <c r="AA143" s="37"/>
      <c r="AB143" s="37"/>
      <c r="AC143" s="37"/>
      <c r="AD143" s="37"/>
      <c r="AE143" s="37"/>
      <c r="AR143" s="230" t="s">
        <v>209</v>
      </c>
      <c r="AT143" s="230" t="s">
        <v>259</v>
      </c>
      <c r="AU143" s="230" t="s">
        <v>80</v>
      </c>
      <c r="AY143" s="16" t="s">
        <v>202</v>
      </c>
      <c r="BE143" s="231">
        <f>IF(N143="základní",J143,0)</f>
        <v>0</v>
      </c>
      <c r="BF143" s="231">
        <f>IF(N143="snížená",J143,0)</f>
        <v>0</v>
      </c>
      <c r="BG143" s="231">
        <f>IF(N143="zákl. přenesená",J143,0)</f>
        <v>0</v>
      </c>
      <c r="BH143" s="231">
        <f>IF(N143="sníž. přenesená",J143,0)</f>
        <v>0</v>
      </c>
      <c r="BI143" s="231">
        <f>IF(N143="nulová",J143,0)</f>
        <v>0</v>
      </c>
      <c r="BJ143" s="16" t="s">
        <v>78</v>
      </c>
      <c r="BK143" s="231">
        <f>ROUND(I143*H143,2)</f>
        <v>0</v>
      </c>
      <c r="BL143" s="16" t="s">
        <v>209</v>
      </c>
      <c r="BM143" s="230" t="s">
        <v>475</v>
      </c>
    </row>
    <row r="144" s="2" customFormat="1" ht="21.75" customHeight="1">
      <c r="A144" s="37"/>
      <c r="B144" s="38"/>
      <c r="C144" s="218" t="s">
        <v>476</v>
      </c>
      <c r="D144" s="218" t="s">
        <v>203</v>
      </c>
      <c r="E144" s="219" t="s">
        <v>477</v>
      </c>
      <c r="F144" s="220" t="s">
        <v>478</v>
      </c>
      <c r="G144" s="221" t="s">
        <v>266</v>
      </c>
      <c r="H144" s="222">
        <v>12</v>
      </c>
      <c r="I144" s="223"/>
      <c r="J144" s="224">
        <f>ROUND(I144*H144,2)</f>
        <v>0</v>
      </c>
      <c r="K144" s="220" t="s">
        <v>207</v>
      </c>
      <c r="L144" s="225"/>
      <c r="M144" s="226" t="s">
        <v>19</v>
      </c>
      <c r="N144" s="227" t="s">
        <v>42</v>
      </c>
      <c r="O144" s="83"/>
      <c r="P144" s="228">
        <f>O144*H144</f>
        <v>0</v>
      </c>
      <c r="Q144" s="228">
        <v>0</v>
      </c>
      <c r="R144" s="228">
        <f>Q144*H144</f>
        <v>0</v>
      </c>
      <c r="S144" s="228">
        <v>0</v>
      </c>
      <c r="T144" s="229">
        <f>S144*H144</f>
        <v>0</v>
      </c>
      <c r="U144" s="37"/>
      <c r="V144" s="37"/>
      <c r="W144" s="37"/>
      <c r="X144" s="37"/>
      <c r="Y144" s="37"/>
      <c r="Z144" s="37"/>
      <c r="AA144" s="37"/>
      <c r="AB144" s="37"/>
      <c r="AC144" s="37"/>
      <c r="AD144" s="37"/>
      <c r="AE144" s="37"/>
      <c r="AR144" s="230" t="s">
        <v>208</v>
      </c>
      <c r="AT144" s="230" t="s">
        <v>203</v>
      </c>
      <c r="AU144" s="230" t="s">
        <v>80</v>
      </c>
      <c r="AY144" s="16" t="s">
        <v>202</v>
      </c>
      <c r="BE144" s="231">
        <f>IF(N144="základní",J144,0)</f>
        <v>0</v>
      </c>
      <c r="BF144" s="231">
        <f>IF(N144="snížená",J144,0)</f>
        <v>0</v>
      </c>
      <c r="BG144" s="231">
        <f>IF(N144="zákl. přenesená",J144,0)</f>
        <v>0</v>
      </c>
      <c r="BH144" s="231">
        <f>IF(N144="sníž. přenesená",J144,0)</f>
        <v>0</v>
      </c>
      <c r="BI144" s="231">
        <f>IF(N144="nulová",J144,0)</f>
        <v>0</v>
      </c>
      <c r="BJ144" s="16" t="s">
        <v>78</v>
      </c>
      <c r="BK144" s="231">
        <f>ROUND(I144*H144,2)</f>
        <v>0</v>
      </c>
      <c r="BL144" s="16" t="s">
        <v>209</v>
      </c>
      <c r="BM144" s="230" t="s">
        <v>479</v>
      </c>
    </row>
    <row r="145" s="2" customFormat="1" ht="21.75" customHeight="1">
      <c r="A145" s="37"/>
      <c r="B145" s="38"/>
      <c r="C145" s="232" t="s">
        <v>480</v>
      </c>
      <c r="D145" s="232" t="s">
        <v>259</v>
      </c>
      <c r="E145" s="233" t="s">
        <v>481</v>
      </c>
      <c r="F145" s="234" t="s">
        <v>482</v>
      </c>
      <c r="G145" s="235" t="s">
        <v>266</v>
      </c>
      <c r="H145" s="236">
        <v>12</v>
      </c>
      <c r="I145" s="237"/>
      <c r="J145" s="238">
        <f>ROUND(I145*H145,2)</f>
        <v>0</v>
      </c>
      <c r="K145" s="234" t="s">
        <v>207</v>
      </c>
      <c r="L145" s="43"/>
      <c r="M145" s="239" t="s">
        <v>19</v>
      </c>
      <c r="N145" s="240" t="s">
        <v>42</v>
      </c>
      <c r="O145" s="83"/>
      <c r="P145" s="228">
        <f>O145*H145</f>
        <v>0</v>
      </c>
      <c r="Q145" s="228">
        <v>0</v>
      </c>
      <c r="R145" s="228">
        <f>Q145*H145</f>
        <v>0</v>
      </c>
      <c r="S145" s="228">
        <v>0</v>
      </c>
      <c r="T145" s="229">
        <f>S145*H145</f>
        <v>0</v>
      </c>
      <c r="U145" s="37"/>
      <c r="V145" s="37"/>
      <c r="W145" s="37"/>
      <c r="X145" s="37"/>
      <c r="Y145" s="37"/>
      <c r="Z145" s="37"/>
      <c r="AA145" s="37"/>
      <c r="AB145" s="37"/>
      <c r="AC145" s="37"/>
      <c r="AD145" s="37"/>
      <c r="AE145" s="37"/>
      <c r="AR145" s="230" t="s">
        <v>209</v>
      </c>
      <c r="AT145" s="230" t="s">
        <v>259</v>
      </c>
      <c r="AU145" s="230" t="s">
        <v>80</v>
      </c>
      <c r="AY145" s="16" t="s">
        <v>202</v>
      </c>
      <c r="BE145" s="231">
        <f>IF(N145="základní",J145,0)</f>
        <v>0</v>
      </c>
      <c r="BF145" s="231">
        <f>IF(N145="snížená",J145,0)</f>
        <v>0</v>
      </c>
      <c r="BG145" s="231">
        <f>IF(N145="zákl. přenesená",J145,0)</f>
        <v>0</v>
      </c>
      <c r="BH145" s="231">
        <f>IF(N145="sníž. přenesená",J145,0)</f>
        <v>0</v>
      </c>
      <c r="BI145" s="231">
        <f>IF(N145="nulová",J145,0)</f>
        <v>0</v>
      </c>
      <c r="BJ145" s="16" t="s">
        <v>78</v>
      </c>
      <c r="BK145" s="231">
        <f>ROUND(I145*H145,2)</f>
        <v>0</v>
      </c>
      <c r="BL145" s="16" t="s">
        <v>209</v>
      </c>
      <c r="BM145" s="230" t="s">
        <v>483</v>
      </c>
    </row>
    <row r="146" s="11" customFormat="1" ht="22.8" customHeight="1">
      <c r="A146" s="11"/>
      <c r="B146" s="204"/>
      <c r="C146" s="205"/>
      <c r="D146" s="206" t="s">
        <v>70</v>
      </c>
      <c r="E146" s="252" t="s">
        <v>101</v>
      </c>
      <c r="F146" s="252" t="s">
        <v>484</v>
      </c>
      <c r="G146" s="205"/>
      <c r="H146" s="205"/>
      <c r="I146" s="208"/>
      <c r="J146" s="253">
        <f>BK146</f>
        <v>0</v>
      </c>
      <c r="K146" s="205"/>
      <c r="L146" s="210"/>
      <c r="M146" s="211"/>
      <c r="N146" s="212"/>
      <c r="O146" s="212"/>
      <c r="P146" s="213">
        <f>SUM(P147:P206)</f>
        <v>0</v>
      </c>
      <c r="Q146" s="212"/>
      <c r="R146" s="213">
        <f>SUM(R147:R206)</f>
        <v>0</v>
      </c>
      <c r="S146" s="212"/>
      <c r="T146" s="214">
        <f>SUM(T147:T206)</f>
        <v>0</v>
      </c>
      <c r="U146" s="11"/>
      <c r="V146" s="11"/>
      <c r="W146" s="11"/>
      <c r="X146" s="11"/>
      <c r="Y146" s="11"/>
      <c r="Z146" s="11"/>
      <c r="AA146" s="11"/>
      <c r="AB146" s="11"/>
      <c r="AC146" s="11"/>
      <c r="AD146" s="11"/>
      <c r="AE146" s="11"/>
      <c r="AR146" s="215" t="s">
        <v>78</v>
      </c>
      <c r="AT146" s="216" t="s">
        <v>70</v>
      </c>
      <c r="AU146" s="216" t="s">
        <v>78</v>
      </c>
      <c r="AY146" s="215" t="s">
        <v>202</v>
      </c>
      <c r="BK146" s="217">
        <f>SUM(BK147:BK206)</f>
        <v>0</v>
      </c>
    </row>
    <row r="147" s="2" customFormat="1" ht="21.75" customHeight="1">
      <c r="A147" s="37"/>
      <c r="B147" s="38"/>
      <c r="C147" s="218" t="s">
        <v>485</v>
      </c>
      <c r="D147" s="218" t="s">
        <v>203</v>
      </c>
      <c r="E147" s="219" t="s">
        <v>486</v>
      </c>
      <c r="F147" s="220" t="s">
        <v>487</v>
      </c>
      <c r="G147" s="221" t="s">
        <v>266</v>
      </c>
      <c r="H147" s="222">
        <v>1</v>
      </c>
      <c r="I147" s="223"/>
      <c r="J147" s="224">
        <f>ROUND(I147*H147,2)</f>
        <v>0</v>
      </c>
      <c r="K147" s="220" t="s">
        <v>207</v>
      </c>
      <c r="L147" s="225"/>
      <c r="M147" s="226" t="s">
        <v>19</v>
      </c>
      <c r="N147" s="227" t="s">
        <v>42</v>
      </c>
      <c r="O147" s="83"/>
      <c r="P147" s="228">
        <f>O147*H147</f>
        <v>0</v>
      </c>
      <c r="Q147" s="228">
        <v>0</v>
      </c>
      <c r="R147" s="228">
        <f>Q147*H147</f>
        <v>0</v>
      </c>
      <c r="S147" s="228">
        <v>0</v>
      </c>
      <c r="T147" s="229">
        <f>S147*H147</f>
        <v>0</v>
      </c>
      <c r="U147" s="37"/>
      <c r="V147" s="37"/>
      <c r="W147" s="37"/>
      <c r="X147" s="37"/>
      <c r="Y147" s="37"/>
      <c r="Z147" s="37"/>
      <c r="AA147" s="37"/>
      <c r="AB147" s="37"/>
      <c r="AC147" s="37"/>
      <c r="AD147" s="37"/>
      <c r="AE147" s="37"/>
      <c r="AR147" s="230" t="s">
        <v>275</v>
      </c>
      <c r="AT147" s="230" t="s">
        <v>203</v>
      </c>
      <c r="AU147" s="230" t="s">
        <v>80</v>
      </c>
      <c r="AY147" s="16" t="s">
        <v>202</v>
      </c>
      <c r="BE147" s="231">
        <f>IF(N147="základní",J147,0)</f>
        <v>0</v>
      </c>
      <c r="BF147" s="231">
        <f>IF(N147="snížená",J147,0)</f>
        <v>0</v>
      </c>
      <c r="BG147" s="231">
        <f>IF(N147="zákl. přenesená",J147,0)</f>
        <v>0</v>
      </c>
      <c r="BH147" s="231">
        <f>IF(N147="sníž. přenesená",J147,0)</f>
        <v>0</v>
      </c>
      <c r="BI147" s="231">
        <f>IF(N147="nulová",J147,0)</f>
        <v>0</v>
      </c>
      <c r="BJ147" s="16" t="s">
        <v>78</v>
      </c>
      <c r="BK147" s="231">
        <f>ROUND(I147*H147,2)</f>
        <v>0</v>
      </c>
      <c r="BL147" s="16" t="s">
        <v>275</v>
      </c>
      <c r="BM147" s="230" t="s">
        <v>488</v>
      </c>
    </row>
    <row r="148" s="2" customFormat="1" ht="21.75" customHeight="1">
      <c r="A148" s="37"/>
      <c r="B148" s="38"/>
      <c r="C148" s="218" t="s">
        <v>489</v>
      </c>
      <c r="D148" s="218" t="s">
        <v>203</v>
      </c>
      <c r="E148" s="219" t="s">
        <v>490</v>
      </c>
      <c r="F148" s="220" t="s">
        <v>491</v>
      </c>
      <c r="G148" s="221" t="s">
        <v>266</v>
      </c>
      <c r="H148" s="222">
        <v>1</v>
      </c>
      <c r="I148" s="223"/>
      <c r="J148" s="224">
        <f>ROUND(I148*H148,2)</f>
        <v>0</v>
      </c>
      <c r="K148" s="220" t="s">
        <v>207</v>
      </c>
      <c r="L148" s="225"/>
      <c r="M148" s="226" t="s">
        <v>19</v>
      </c>
      <c r="N148" s="227" t="s">
        <v>42</v>
      </c>
      <c r="O148" s="83"/>
      <c r="P148" s="228">
        <f>O148*H148</f>
        <v>0</v>
      </c>
      <c r="Q148" s="228">
        <v>0</v>
      </c>
      <c r="R148" s="228">
        <f>Q148*H148</f>
        <v>0</v>
      </c>
      <c r="S148" s="228">
        <v>0</v>
      </c>
      <c r="T148" s="229">
        <f>S148*H148</f>
        <v>0</v>
      </c>
      <c r="U148" s="37"/>
      <c r="V148" s="37"/>
      <c r="W148" s="37"/>
      <c r="X148" s="37"/>
      <c r="Y148" s="37"/>
      <c r="Z148" s="37"/>
      <c r="AA148" s="37"/>
      <c r="AB148" s="37"/>
      <c r="AC148" s="37"/>
      <c r="AD148" s="37"/>
      <c r="AE148" s="37"/>
      <c r="AR148" s="230" t="s">
        <v>275</v>
      </c>
      <c r="AT148" s="230" t="s">
        <v>203</v>
      </c>
      <c r="AU148" s="230" t="s">
        <v>80</v>
      </c>
      <c r="AY148" s="16" t="s">
        <v>202</v>
      </c>
      <c r="BE148" s="231">
        <f>IF(N148="základní",J148,0)</f>
        <v>0</v>
      </c>
      <c r="BF148" s="231">
        <f>IF(N148="snížená",J148,0)</f>
        <v>0</v>
      </c>
      <c r="BG148" s="231">
        <f>IF(N148="zákl. přenesená",J148,0)</f>
        <v>0</v>
      </c>
      <c r="BH148" s="231">
        <f>IF(N148="sníž. přenesená",J148,0)</f>
        <v>0</v>
      </c>
      <c r="BI148" s="231">
        <f>IF(N148="nulová",J148,0)</f>
        <v>0</v>
      </c>
      <c r="BJ148" s="16" t="s">
        <v>78</v>
      </c>
      <c r="BK148" s="231">
        <f>ROUND(I148*H148,2)</f>
        <v>0</v>
      </c>
      <c r="BL148" s="16" t="s">
        <v>275</v>
      </c>
      <c r="BM148" s="230" t="s">
        <v>492</v>
      </c>
    </row>
    <row r="149" s="2" customFormat="1" ht="21.75" customHeight="1">
      <c r="A149" s="37"/>
      <c r="B149" s="38"/>
      <c r="C149" s="218" t="s">
        <v>493</v>
      </c>
      <c r="D149" s="218" t="s">
        <v>203</v>
      </c>
      <c r="E149" s="219" t="s">
        <v>494</v>
      </c>
      <c r="F149" s="220" t="s">
        <v>495</v>
      </c>
      <c r="G149" s="221" t="s">
        <v>266</v>
      </c>
      <c r="H149" s="222">
        <v>1</v>
      </c>
      <c r="I149" s="223"/>
      <c r="J149" s="224">
        <f>ROUND(I149*H149,2)</f>
        <v>0</v>
      </c>
      <c r="K149" s="220" t="s">
        <v>207</v>
      </c>
      <c r="L149" s="225"/>
      <c r="M149" s="226" t="s">
        <v>19</v>
      </c>
      <c r="N149" s="227" t="s">
        <v>42</v>
      </c>
      <c r="O149" s="83"/>
      <c r="P149" s="228">
        <f>O149*H149</f>
        <v>0</v>
      </c>
      <c r="Q149" s="228">
        <v>0</v>
      </c>
      <c r="R149" s="228">
        <f>Q149*H149</f>
        <v>0</v>
      </c>
      <c r="S149" s="228">
        <v>0</v>
      </c>
      <c r="T149" s="229">
        <f>S149*H149</f>
        <v>0</v>
      </c>
      <c r="U149" s="37"/>
      <c r="V149" s="37"/>
      <c r="W149" s="37"/>
      <c r="X149" s="37"/>
      <c r="Y149" s="37"/>
      <c r="Z149" s="37"/>
      <c r="AA149" s="37"/>
      <c r="AB149" s="37"/>
      <c r="AC149" s="37"/>
      <c r="AD149" s="37"/>
      <c r="AE149" s="37"/>
      <c r="AR149" s="230" t="s">
        <v>275</v>
      </c>
      <c r="AT149" s="230" t="s">
        <v>203</v>
      </c>
      <c r="AU149" s="230" t="s">
        <v>80</v>
      </c>
      <c r="AY149" s="16" t="s">
        <v>202</v>
      </c>
      <c r="BE149" s="231">
        <f>IF(N149="základní",J149,0)</f>
        <v>0</v>
      </c>
      <c r="BF149" s="231">
        <f>IF(N149="snížená",J149,0)</f>
        <v>0</v>
      </c>
      <c r="BG149" s="231">
        <f>IF(N149="zákl. přenesená",J149,0)</f>
        <v>0</v>
      </c>
      <c r="BH149" s="231">
        <f>IF(N149="sníž. přenesená",J149,0)</f>
        <v>0</v>
      </c>
      <c r="BI149" s="231">
        <f>IF(N149="nulová",J149,0)</f>
        <v>0</v>
      </c>
      <c r="BJ149" s="16" t="s">
        <v>78</v>
      </c>
      <c r="BK149" s="231">
        <f>ROUND(I149*H149,2)</f>
        <v>0</v>
      </c>
      <c r="BL149" s="16" t="s">
        <v>275</v>
      </c>
      <c r="BM149" s="230" t="s">
        <v>496</v>
      </c>
    </row>
    <row r="150" s="2" customFormat="1" ht="33" customHeight="1">
      <c r="A150" s="37"/>
      <c r="B150" s="38"/>
      <c r="C150" s="232" t="s">
        <v>497</v>
      </c>
      <c r="D150" s="232" t="s">
        <v>259</v>
      </c>
      <c r="E150" s="233" t="s">
        <v>498</v>
      </c>
      <c r="F150" s="234" t="s">
        <v>499</v>
      </c>
      <c r="G150" s="235" t="s">
        <v>266</v>
      </c>
      <c r="H150" s="236">
        <v>1</v>
      </c>
      <c r="I150" s="237"/>
      <c r="J150" s="238">
        <f>ROUND(I150*H150,2)</f>
        <v>0</v>
      </c>
      <c r="K150" s="234" t="s">
        <v>207</v>
      </c>
      <c r="L150" s="43"/>
      <c r="M150" s="239" t="s">
        <v>19</v>
      </c>
      <c r="N150" s="240" t="s">
        <v>42</v>
      </c>
      <c r="O150" s="83"/>
      <c r="P150" s="228">
        <f>O150*H150</f>
        <v>0</v>
      </c>
      <c r="Q150" s="228">
        <v>0</v>
      </c>
      <c r="R150" s="228">
        <f>Q150*H150</f>
        <v>0</v>
      </c>
      <c r="S150" s="228">
        <v>0</v>
      </c>
      <c r="T150" s="229">
        <f>S150*H150</f>
        <v>0</v>
      </c>
      <c r="U150" s="37"/>
      <c r="V150" s="37"/>
      <c r="W150" s="37"/>
      <c r="X150" s="37"/>
      <c r="Y150" s="37"/>
      <c r="Z150" s="37"/>
      <c r="AA150" s="37"/>
      <c r="AB150" s="37"/>
      <c r="AC150" s="37"/>
      <c r="AD150" s="37"/>
      <c r="AE150" s="37"/>
      <c r="AR150" s="230" t="s">
        <v>280</v>
      </c>
      <c r="AT150" s="230" t="s">
        <v>259</v>
      </c>
      <c r="AU150" s="230" t="s">
        <v>80</v>
      </c>
      <c r="AY150" s="16" t="s">
        <v>202</v>
      </c>
      <c r="BE150" s="231">
        <f>IF(N150="základní",J150,0)</f>
        <v>0</v>
      </c>
      <c r="BF150" s="231">
        <f>IF(N150="snížená",J150,0)</f>
        <v>0</v>
      </c>
      <c r="BG150" s="231">
        <f>IF(N150="zákl. přenesená",J150,0)</f>
        <v>0</v>
      </c>
      <c r="BH150" s="231">
        <f>IF(N150="sníž. přenesená",J150,0)</f>
        <v>0</v>
      </c>
      <c r="BI150" s="231">
        <f>IF(N150="nulová",J150,0)</f>
        <v>0</v>
      </c>
      <c r="BJ150" s="16" t="s">
        <v>78</v>
      </c>
      <c r="BK150" s="231">
        <f>ROUND(I150*H150,2)</f>
        <v>0</v>
      </c>
      <c r="BL150" s="16" t="s">
        <v>280</v>
      </c>
      <c r="BM150" s="230" t="s">
        <v>500</v>
      </c>
    </row>
    <row r="151" s="2" customFormat="1" ht="33" customHeight="1">
      <c r="A151" s="37"/>
      <c r="B151" s="38"/>
      <c r="C151" s="232" t="s">
        <v>501</v>
      </c>
      <c r="D151" s="232" t="s">
        <v>259</v>
      </c>
      <c r="E151" s="233" t="s">
        <v>502</v>
      </c>
      <c r="F151" s="234" t="s">
        <v>503</v>
      </c>
      <c r="G151" s="235" t="s">
        <v>266</v>
      </c>
      <c r="H151" s="236">
        <v>1</v>
      </c>
      <c r="I151" s="237"/>
      <c r="J151" s="238">
        <f>ROUND(I151*H151,2)</f>
        <v>0</v>
      </c>
      <c r="K151" s="234" t="s">
        <v>207</v>
      </c>
      <c r="L151" s="43"/>
      <c r="M151" s="239" t="s">
        <v>19</v>
      </c>
      <c r="N151" s="240" t="s">
        <v>42</v>
      </c>
      <c r="O151" s="83"/>
      <c r="P151" s="228">
        <f>O151*H151</f>
        <v>0</v>
      </c>
      <c r="Q151" s="228">
        <v>0</v>
      </c>
      <c r="R151" s="228">
        <f>Q151*H151</f>
        <v>0</v>
      </c>
      <c r="S151" s="228">
        <v>0</v>
      </c>
      <c r="T151" s="229">
        <f>S151*H151</f>
        <v>0</v>
      </c>
      <c r="U151" s="37"/>
      <c r="V151" s="37"/>
      <c r="W151" s="37"/>
      <c r="X151" s="37"/>
      <c r="Y151" s="37"/>
      <c r="Z151" s="37"/>
      <c r="AA151" s="37"/>
      <c r="AB151" s="37"/>
      <c r="AC151" s="37"/>
      <c r="AD151" s="37"/>
      <c r="AE151" s="37"/>
      <c r="AR151" s="230" t="s">
        <v>280</v>
      </c>
      <c r="AT151" s="230" t="s">
        <v>259</v>
      </c>
      <c r="AU151" s="230" t="s">
        <v>80</v>
      </c>
      <c r="AY151" s="16" t="s">
        <v>202</v>
      </c>
      <c r="BE151" s="231">
        <f>IF(N151="základní",J151,0)</f>
        <v>0</v>
      </c>
      <c r="BF151" s="231">
        <f>IF(N151="snížená",J151,0)</f>
        <v>0</v>
      </c>
      <c r="BG151" s="231">
        <f>IF(N151="zákl. přenesená",J151,0)</f>
        <v>0</v>
      </c>
      <c r="BH151" s="231">
        <f>IF(N151="sníž. přenesená",J151,0)</f>
        <v>0</v>
      </c>
      <c r="BI151" s="231">
        <f>IF(N151="nulová",J151,0)</f>
        <v>0</v>
      </c>
      <c r="BJ151" s="16" t="s">
        <v>78</v>
      </c>
      <c r="BK151" s="231">
        <f>ROUND(I151*H151,2)</f>
        <v>0</v>
      </c>
      <c r="BL151" s="16" t="s">
        <v>280</v>
      </c>
      <c r="BM151" s="230" t="s">
        <v>504</v>
      </c>
    </row>
    <row r="152" s="2" customFormat="1" ht="33" customHeight="1">
      <c r="A152" s="37"/>
      <c r="B152" s="38"/>
      <c r="C152" s="232" t="s">
        <v>505</v>
      </c>
      <c r="D152" s="232" t="s">
        <v>259</v>
      </c>
      <c r="E152" s="233" t="s">
        <v>506</v>
      </c>
      <c r="F152" s="234" t="s">
        <v>507</v>
      </c>
      <c r="G152" s="235" t="s">
        <v>266</v>
      </c>
      <c r="H152" s="236">
        <v>1</v>
      </c>
      <c r="I152" s="237"/>
      <c r="J152" s="238">
        <f>ROUND(I152*H152,2)</f>
        <v>0</v>
      </c>
      <c r="K152" s="234" t="s">
        <v>207</v>
      </c>
      <c r="L152" s="43"/>
      <c r="M152" s="239" t="s">
        <v>19</v>
      </c>
      <c r="N152" s="240" t="s">
        <v>42</v>
      </c>
      <c r="O152" s="83"/>
      <c r="P152" s="228">
        <f>O152*H152</f>
        <v>0</v>
      </c>
      <c r="Q152" s="228">
        <v>0</v>
      </c>
      <c r="R152" s="228">
        <f>Q152*H152</f>
        <v>0</v>
      </c>
      <c r="S152" s="228">
        <v>0</v>
      </c>
      <c r="T152" s="229">
        <f>S152*H152</f>
        <v>0</v>
      </c>
      <c r="U152" s="37"/>
      <c r="V152" s="37"/>
      <c r="W152" s="37"/>
      <c r="X152" s="37"/>
      <c r="Y152" s="37"/>
      <c r="Z152" s="37"/>
      <c r="AA152" s="37"/>
      <c r="AB152" s="37"/>
      <c r="AC152" s="37"/>
      <c r="AD152" s="37"/>
      <c r="AE152" s="37"/>
      <c r="AR152" s="230" t="s">
        <v>280</v>
      </c>
      <c r="AT152" s="230" t="s">
        <v>259</v>
      </c>
      <c r="AU152" s="230" t="s">
        <v>80</v>
      </c>
      <c r="AY152" s="16" t="s">
        <v>202</v>
      </c>
      <c r="BE152" s="231">
        <f>IF(N152="základní",J152,0)</f>
        <v>0</v>
      </c>
      <c r="BF152" s="231">
        <f>IF(N152="snížená",J152,0)</f>
        <v>0</v>
      </c>
      <c r="BG152" s="231">
        <f>IF(N152="zákl. přenesená",J152,0)</f>
        <v>0</v>
      </c>
      <c r="BH152" s="231">
        <f>IF(N152="sníž. přenesená",J152,0)</f>
        <v>0</v>
      </c>
      <c r="BI152" s="231">
        <f>IF(N152="nulová",J152,0)</f>
        <v>0</v>
      </c>
      <c r="BJ152" s="16" t="s">
        <v>78</v>
      </c>
      <c r="BK152" s="231">
        <f>ROUND(I152*H152,2)</f>
        <v>0</v>
      </c>
      <c r="BL152" s="16" t="s">
        <v>280</v>
      </c>
      <c r="BM152" s="230" t="s">
        <v>508</v>
      </c>
    </row>
    <row r="153" s="2" customFormat="1" ht="21.75" customHeight="1">
      <c r="A153" s="37"/>
      <c r="B153" s="38"/>
      <c r="C153" s="218" t="s">
        <v>509</v>
      </c>
      <c r="D153" s="218" t="s">
        <v>203</v>
      </c>
      <c r="E153" s="219" t="s">
        <v>510</v>
      </c>
      <c r="F153" s="220" t="s">
        <v>511</v>
      </c>
      <c r="G153" s="221" t="s">
        <v>266</v>
      </c>
      <c r="H153" s="222">
        <v>1</v>
      </c>
      <c r="I153" s="223"/>
      <c r="J153" s="224">
        <f>ROUND(I153*H153,2)</f>
        <v>0</v>
      </c>
      <c r="K153" s="220" t="s">
        <v>207</v>
      </c>
      <c r="L153" s="225"/>
      <c r="M153" s="226" t="s">
        <v>19</v>
      </c>
      <c r="N153" s="227" t="s">
        <v>42</v>
      </c>
      <c r="O153" s="83"/>
      <c r="P153" s="228">
        <f>O153*H153</f>
        <v>0</v>
      </c>
      <c r="Q153" s="228">
        <v>0</v>
      </c>
      <c r="R153" s="228">
        <f>Q153*H153</f>
        <v>0</v>
      </c>
      <c r="S153" s="228">
        <v>0</v>
      </c>
      <c r="T153" s="229">
        <f>S153*H153</f>
        <v>0</v>
      </c>
      <c r="U153" s="37"/>
      <c r="V153" s="37"/>
      <c r="W153" s="37"/>
      <c r="X153" s="37"/>
      <c r="Y153" s="37"/>
      <c r="Z153" s="37"/>
      <c r="AA153" s="37"/>
      <c r="AB153" s="37"/>
      <c r="AC153" s="37"/>
      <c r="AD153" s="37"/>
      <c r="AE153" s="37"/>
      <c r="AR153" s="230" t="s">
        <v>275</v>
      </c>
      <c r="AT153" s="230" t="s">
        <v>203</v>
      </c>
      <c r="AU153" s="230" t="s">
        <v>80</v>
      </c>
      <c r="AY153" s="16" t="s">
        <v>202</v>
      </c>
      <c r="BE153" s="231">
        <f>IF(N153="základní",J153,0)</f>
        <v>0</v>
      </c>
      <c r="BF153" s="231">
        <f>IF(N153="snížená",J153,0)</f>
        <v>0</v>
      </c>
      <c r="BG153" s="231">
        <f>IF(N153="zákl. přenesená",J153,0)</f>
        <v>0</v>
      </c>
      <c r="BH153" s="231">
        <f>IF(N153="sníž. přenesená",J153,0)</f>
        <v>0</v>
      </c>
      <c r="BI153" s="231">
        <f>IF(N153="nulová",J153,0)</f>
        <v>0</v>
      </c>
      <c r="BJ153" s="16" t="s">
        <v>78</v>
      </c>
      <c r="BK153" s="231">
        <f>ROUND(I153*H153,2)</f>
        <v>0</v>
      </c>
      <c r="BL153" s="16" t="s">
        <v>275</v>
      </c>
      <c r="BM153" s="230" t="s">
        <v>512</v>
      </c>
    </row>
    <row r="154" s="2" customFormat="1" ht="33" customHeight="1">
      <c r="A154" s="37"/>
      <c r="B154" s="38"/>
      <c r="C154" s="232" t="s">
        <v>513</v>
      </c>
      <c r="D154" s="232" t="s">
        <v>259</v>
      </c>
      <c r="E154" s="233" t="s">
        <v>514</v>
      </c>
      <c r="F154" s="234" t="s">
        <v>515</v>
      </c>
      <c r="G154" s="235" t="s">
        <v>266</v>
      </c>
      <c r="H154" s="236">
        <v>1</v>
      </c>
      <c r="I154" s="237"/>
      <c r="J154" s="238">
        <f>ROUND(I154*H154,2)</f>
        <v>0</v>
      </c>
      <c r="K154" s="234" t="s">
        <v>207</v>
      </c>
      <c r="L154" s="43"/>
      <c r="M154" s="239" t="s">
        <v>19</v>
      </c>
      <c r="N154" s="240" t="s">
        <v>42</v>
      </c>
      <c r="O154" s="83"/>
      <c r="P154" s="228">
        <f>O154*H154</f>
        <v>0</v>
      </c>
      <c r="Q154" s="228">
        <v>0</v>
      </c>
      <c r="R154" s="228">
        <f>Q154*H154</f>
        <v>0</v>
      </c>
      <c r="S154" s="228">
        <v>0</v>
      </c>
      <c r="T154" s="229">
        <f>S154*H154</f>
        <v>0</v>
      </c>
      <c r="U154" s="37"/>
      <c r="V154" s="37"/>
      <c r="W154" s="37"/>
      <c r="X154" s="37"/>
      <c r="Y154" s="37"/>
      <c r="Z154" s="37"/>
      <c r="AA154" s="37"/>
      <c r="AB154" s="37"/>
      <c r="AC154" s="37"/>
      <c r="AD154" s="37"/>
      <c r="AE154" s="37"/>
      <c r="AR154" s="230" t="s">
        <v>280</v>
      </c>
      <c r="AT154" s="230" t="s">
        <v>259</v>
      </c>
      <c r="AU154" s="230" t="s">
        <v>80</v>
      </c>
      <c r="AY154" s="16" t="s">
        <v>202</v>
      </c>
      <c r="BE154" s="231">
        <f>IF(N154="základní",J154,0)</f>
        <v>0</v>
      </c>
      <c r="BF154" s="231">
        <f>IF(N154="snížená",J154,0)</f>
        <v>0</v>
      </c>
      <c r="BG154" s="231">
        <f>IF(N154="zákl. přenesená",J154,0)</f>
        <v>0</v>
      </c>
      <c r="BH154" s="231">
        <f>IF(N154="sníž. přenesená",J154,0)</f>
        <v>0</v>
      </c>
      <c r="BI154" s="231">
        <f>IF(N154="nulová",J154,0)</f>
        <v>0</v>
      </c>
      <c r="BJ154" s="16" t="s">
        <v>78</v>
      </c>
      <c r="BK154" s="231">
        <f>ROUND(I154*H154,2)</f>
        <v>0</v>
      </c>
      <c r="BL154" s="16" t="s">
        <v>280</v>
      </c>
      <c r="BM154" s="230" t="s">
        <v>516</v>
      </c>
    </row>
    <row r="155" s="2" customFormat="1" ht="21.75" customHeight="1">
      <c r="A155" s="37"/>
      <c r="B155" s="38"/>
      <c r="C155" s="218" t="s">
        <v>517</v>
      </c>
      <c r="D155" s="218" t="s">
        <v>203</v>
      </c>
      <c r="E155" s="219" t="s">
        <v>518</v>
      </c>
      <c r="F155" s="220" t="s">
        <v>519</v>
      </c>
      <c r="G155" s="221" t="s">
        <v>266</v>
      </c>
      <c r="H155" s="222">
        <v>3</v>
      </c>
      <c r="I155" s="223"/>
      <c r="J155" s="224">
        <f>ROUND(I155*H155,2)</f>
        <v>0</v>
      </c>
      <c r="K155" s="220" t="s">
        <v>207</v>
      </c>
      <c r="L155" s="225"/>
      <c r="M155" s="226" t="s">
        <v>19</v>
      </c>
      <c r="N155" s="227" t="s">
        <v>42</v>
      </c>
      <c r="O155" s="83"/>
      <c r="P155" s="228">
        <f>O155*H155</f>
        <v>0</v>
      </c>
      <c r="Q155" s="228">
        <v>0</v>
      </c>
      <c r="R155" s="228">
        <f>Q155*H155</f>
        <v>0</v>
      </c>
      <c r="S155" s="228">
        <v>0</v>
      </c>
      <c r="T155" s="229">
        <f>S155*H155</f>
        <v>0</v>
      </c>
      <c r="U155" s="37"/>
      <c r="V155" s="37"/>
      <c r="W155" s="37"/>
      <c r="X155" s="37"/>
      <c r="Y155" s="37"/>
      <c r="Z155" s="37"/>
      <c r="AA155" s="37"/>
      <c r="AB155" s="37"/>
      <c r="AC155" s="37"/>
      <c r="AD155" s="37"/>
      <c r="AE155" s="37"/>
      <c r="AR155" s="230" t="s">
        <v>208</v>
      </c>
      <c r="AT155" s="230" t="s">
        <v>203</v>
      </c>
      <c r="AU155" s="230" t="s">
        <v>80</v>
      </c>
      <c r="AY155" s="16" t="s">
        <v>202</v>
      </c>
      <c r="BE155" s="231">
        <f>IF(N155="základní",J155,0)</f>
        <v>0</v>
      </c>
      <c r="BF155" s="231">
        <f>IF(N155="snížená",J155,0)</f>
        <v>0</v>
      </c>
      <c r="BG155" s="231">
        <f>IF(N155="zákl. přenesená",J155,0)</f>
        <v>0</v>
      </c>
      <c r="BH155" s="231">
        <f>IF(N155="sníž. přenesená",J155,0)</f>
        <v>0</v>
      </c>
      <c r="BI155" s="231">
        <f>IF(N155="nulová",J155,0)</f>
        <v>0</v>
      </c>
      <c r="BJ155" s="16" t="s">
        <v>78</v>
      </c>
      <c r="BK155" s="231">
        <f>ROUND(I155*H155,2)</f>
        <v>0</v>
      </c>
      <c r="BL155" s="16" t="s">
        <v>209</v>
      </c>
      <c r="BM155" s="230" t="s">
        <v>520</v>
      </c>
    </row>
    <row r="156" s="2" customFormat="1" ht="44.25" customHeight="1">
      <c r="A156" s="37"/>
      <c r="B156" s="38"/>
      <c r="C156" s="232" t="s">
        <v>521</v>
      </c>
      <c r="D156" s="232" t="s">
        <v>259</v>
      </c>
      <c r="E156" s="233" t="s">
        <v>522</v>
      </c>
      <c r="F156" s="234" t="s">
        <v>523</v>
      </c>
      <c r="G156" s="235" t="s">
        <v>266</v>
      </c>
      <c r="H156" s="236">
        <v>3</v>
      </c>
      <c r="I156" s="237"/>
      <c r="J156" s="238">
        <f>ROUND(I156*H156,2)</f>
        <v>0</v>
      </c>
      <c r="K156" s="234" t="s">
        <v>207</v>
      </c>
      <c r="L156" s="43"/>
      <c r="M156" s="239" t="s">
        <v>19</v>
      </c>
      <c r="N156" s="240" t="s">
        <v>42</v>
      </c>
      <c r="O156" s="83"/>
      <c r="P156" s="228">
        <f>O156*H156</f>
        <v>0</v>
      </c>
      <c r="Q156" s="228">
        <v>0</v>
      </c>
      <c r="R156" s="228">
        <f>Q156*H156</f>
        <v>0</v>
      </c>
      <c r="S156" s="228">
        <v>0</v>
      </c>
      <c r="T156" s="229">
        <f>S156*H156</f>
        <v>0</v>
      </c>
      <c r="U156" s="37"/>
      <c r="V156" s="37"/>
      <c r="W156" s="37"/>
      <c r="X156" s="37"/>
      <c r="Y156" s="37"/>
      <c r="Z156" s="37"/>
      <c r="AA156" s="37"/>
      <c r="AB156" s="37"/>
      <c r="AC156" s="37"/>
      <c r="AD156" s="37"/>
      <c r="AE156" s="37"/>
      <c r="AR156" s="230" t="s">
        <v>209</v>
      </c>
      <c r="AT156" s="230" t="s">
        <v>259</v>
      </c>
      <c r="AU156" s="230" t="s">
        <v>80</v>
      </c>
      <c r="AY156" s="16" t="s">
        <v>202</v>
      </c>
      <c r="BE156" s="231">
        <f>IF(N156="základní",J156,0)</f>
        <v>0</v>
      </c>
      <c r="BF156" s="231">
        <f>IF(N156="snížená",J156,0)</f>
        <v>0</v>
      </c>
      <c r="BG156" s="231">
        <f>IF(N156="zákl. přenesená",J156,0)</f>
        <v>0</v>
      </c>
      <c r="BH156" s="231">
        <f>IF(N156="sníž. přenesená",J156,0)</f>
        <v>0</v>
      </c>
      <c r="BI156" s="231">
        <f>IF(N156="nulová",J156,0)</f>
        <v>0</v>
      </c>
      <c r="BJ156" s="16" t="s">
        <v>78</v>
      </c>
      <c r="BK156" s="231">
        <f>ROUND(I156*H156,2)</f>
        <v>0</v>
      </c>
      <c r="BL156" s="16" t="s">
        <v>209</v>
      </c>
      <c r="BM156" s="230" t="s">
        <v>524</v>
      </c>
    </row>
    <row r="157" s="2" customFormat="1" ht="21.75" customHeight="1">
      <c r="A157" s="37"/>
      <c r="B157" s="38"/>
      <c r="C157" s="218" t="s">
        <v>525</v>
      </c>
      <c r="D157" s="218" t="s">
        <v>203</v>
      </c>
      <c r="E157" s="219" t="s">
        <v>526</v>
      </c>
      <c r="F157" s="220" t="s">
        <v>527</v>
      </c>
      <c r="G157" s="221" t="s">
        <v>266</v>
      </c>
      <c r="H157" s="222">
        <v>1</v>
      </c>
      <c r="I157" s="223"/>
      <c r="J157" s="224">
        <f>ROUND(I157*H157,2)</f>
        <v>0</v>
      </c>
      <c r="K157" s="220" t="s">
        <v>207</v>
      </c>
      <c r="L157" s="225"/>
      <c r="M157" s="226" t="s">
        <v>19</v>
      </c>
      <c r="N157" s="227" t="s">
        <v>42</v>
      </c>
      <c r="O157" s="83"/>
      <c r="P157" s="228">
        <f>O157*H157</f>
        <v>0</v>
      </c>
      <c r="Q157" s="228">
        <v>0</v>
      </c>
      <c r="R157" s="228">
        <f>Q157*H157</f>
        <v>0</v>
      </c>
      <c r="S157" s="228">
        <v>0</v>
      </c>
      <c r="T157" s="229">
        <f>S157*H157</f>
        <v>0</v>
      </c>
      <c r="U157" s="37"/>
      <c r="V157" s="37"/>
      <c r="W157" s="37"/>
      <c r="X157" s="37"/>
      <c r="Y157" s="37"/>
      <c r="Z157" s="37"/>
      <c r="AA157" s="37"/>
      <c r="AB157" s="37"/>
      <c r="AC157" s="37"/>
      <c r="AD157" s="37"/>
      <c r="AE157" s="37"/>
      <c r="AR157" s="230" t="s">
        <v>275</v>
      </c>
      <c r="AT157" s="230" t="s">
        <v>203</v>
      </c>
      <c r="AU157" s="230" t="s">
        <v>80</v>
      </c>
      <c r="AY157" s="16" t="s">
        <v>202</v>
      </c>
      <c r="BE157" s="231">
        <f>IF(N157="základní",J157,0)</f>
        <v>0</v>
      </c>
      <c r="BF157" s="231">
        <f>IF(N157="snížená",J157,0)</f>
        <v>0</v>
      </c>
      <c r="BG157" s="231">
        <f>IF(N157="zákl. přenesená",J157,0)</f>
        <v>0</v>
      </c>
      <c r="BH157" s="231">
        <f>IF(N157="sníž. přenesená",J157,0)</f>
        <v>0</v>
      </c>
      <c r="BI157" s="231">
        <f>IF(N157="nulová",J157,0)</f>
        <v>0</v>
      </c>
      <c r="BJ157" s="16" t="s">
        <v>78</v>
      </c>
      <c r="BK157" s="231">
        <f>ROUND(I157*H157,2)</f>
        <v>0</v>
      </c>
      <c r="BL157" s="16" t="s">
        <v>275</v>
      </c>
      <c r="BM157" s="230" t="s">
        <v>528</v>
      </c>
    </row>
    <row r="158" s="2" customFormat="1" ht="33" customHeight="1">
      <c r="A158" s="37"/>
      <c r="B158" s="38"/>
      <c r="C158" s="232" t="s">
        <v>529</v>
      </c>
      <c r="D158" s="232" t="s">
        <v>259</v>
      </c>
      <c r="E158" s="233" t="s">
        <v>530</v>
      </c>
      <c r="F158" s="234" t="s">
        <v>531</v>
      </c>
      <c r="G158" s="235" t="s">
        <v>266</v>
      </c>
      <c r="H158" s="236">
        <v>1</v>
      </c>
      <c r="I158" s="237"/>
      <c r="J158" s="238">
        <f>ROUND(I158*H158,2)</f>
        <v>0</v>
      </c>
      <c r="K158" s="234" t="s">
        <v>207</v>
      </c>
      <c r="L158" s="43"/>
      <c r="M158" s="239" t="s">
        <v>19</v>
      </c>
      <c r="N158" s="240" t="s">
        <v>42</v>
      </c>
      <c r="O158" s="83"/>
      <c r="P158" s="228">
        <f>O158*H158</f>
        <v>0</v>
      </c>
      <c r="Q158" s="228">
        <v>0</v>
      </c>
      <c r="R158" s="228">
        <f>Q158*H158</f>
        <v>0</v>
      </c>
      <c r="S158" s="228">
        <v>0</v>
      </c>
      <c r="T158" s="229">
        <f>S158*H158</f>
        <v>0</v>
      </c>
      <c r="U158" s="37"/>
      <c r="V158" s="37"/>
      <c r="W158" s="37"/>
      <c r="X158" s="37"/>
      <c r="Y158" s="37"/>
      <c r="Z158" s="37"/>
      <c r="AA158" s="37"/>
      <c r="AB158" s="37"/>
      <c r="AC158" s="37"/>
      <c r="AD158" s="37"/>
      <c r="AE158" s="37"/>
      <c r="AR158" s="230" t="s">
        <v>280</v>
      </c>
      <c r="AT158" s="230" t="s">
        <v>259</v>
      </c>
      <c r="AU158" s="230" t="s">
        <v>80</v>
      </c>
      <c r="AY158" s="16" t="s">
        <v>202</v>
      </c>
      <c r="BE158" s="231">
        <f>IF(N158="základní",J158,0)</f>
        <v>0</v>
      </c>
      <c r="BF158" s="231">
        <f>IF(N158="snížená",J158,0)</f>
        <v>0</v>
      </c>
      <c r="BG158" s="231">
        <f>IF(N158="zákl. přenesená",J158,0)</f>
        <v>0</v>
      </c>
      <c r="BH158" s="231">
        <f>IF(N158="sníž. přenesená",J158,0)</f>
        <v>0</v>
      </c>
      <c r="BI158" s="231">
        <f>IF(N158="nulová",J158,0)</f>
        <v>0</v>
      </c>
      <c r="BJ158" s="16" t="s">
        <v>78</v>
      </c>
      <c r="BK158" s="231">
        <f>ROUND(I158*H158,2)</f>
        <v>0</v>
      </c>
      <c r="BL158" s="16" t="s">
        <v>280</v>
      </c>
      <c r="BM158" s="230" t="s">
        <v>532</v>
      </c>
    </row>
    <row r="159" s="2" customFormat="1" ht="33" customHeight="1">
      <c r="A159" s="37"/>
      <c r="B159" s="38"/>
      <c r="C159" s="232" t="s">
        <v>533</v>
      </c>
      <c r="D159" s="232" t="s">
        <v>259</v>
      </c>
      <c r="E159" s="233" t="s">
        <v>534</v>
      </c>
      <c r="F159" s="234" t="s">
        <v>535</v>
      </c>
      <c r="G159" s="235" t="s">
        <v>266</v>
      </c>
      <c r="H159" s="236">
        <v>2</v>
      </c>
      <c r="I159" s="237"/>
      <c r="J159" s="238">
        <f>ROUND(I159*H159,2)</f>
        <v>0</v>
      </c>
      <c r="K159" s="234" t="s">
        <v>207</v>
      </c>
      <c r="L159" s="43"/>
      <c r="M159" s="239" t="s">
        <v>19</v>
      </c>
      <c r="N159" s="240" t="s">
        <v>42</v>
      </c>
      <c r="O159" s="83"/>
      <c r="P159" s="228">
        <f>O159*H159</f>
        <v>0</v>
      </c>
      <c r="Q159" s="228">
        <v>0</v>
      </c>
      <c r="R159" s="228">
        <f>Q159*H159</f>
        <v>0</v>
      </c>
      <c r="S159" s="228">
        <v>0</v>
      </c>
      <c r="T159" s="229">
        <f>S159*H159</f>
        <v>0</v>
      </c>
      <c r="U159" s="37"/>
      <c r="V159" s="37"/>
      <c r="W159" s="37"/>
      <c r="X159" s="37"/>
      <c r="Y159" s="37"/>
      <c r="Z159" s="37"/>
      <c r="AA159" s="37"/>
      <c r="AB159" s="37"/>
      <c r="AC159" s="37"/>
      <c r="AD159" s="37"/>
      <c r="AE159" s="37"/>
      <c r="AR159" s="230" t="s">
        <v>209</v>
      </c>
      <c r="AT159" s="230" t="s">
        <v>259</v>
      </c>
      <c r="AU159" s="230" t="s">
        <v>80</v>
      </c>
      <c r="AY159" s="16" t="s">
        <v>202</v>
      </c>
      <c r="BE159" s="231">
        <f>IF(N159="základní",J159,0)</f>
        <v>0</v>
      </c>
      <c r="BF159" s="231">
        <f>IF(N159="snížená",J159,0)</f>
        <v>0</v>
      </c>
      <c r="BG159" s="231">
        <f>IF(N159="zákl. přenesená",J159,0)</f>
        <v>0</v>
      </c>
      <c r="BH159" s="231">
        <f>IF(N159="sníž. přenesená",J159,0)</f>
        <v>0</v>
      </c>
      <c r="BI159" s="231">
        <f>IF(N159="nulová",J159,0)</f>
        <v>0</v>
      </c>
      <c r="BJ159" s="16" t="s">
        <v>78</v>
      </c>
      <c r="BK159" s="231">
        <f>ROUND(I159*H159,2)</f>
        <v>0</v>
      </c>
      <c r="BL159" s="16" t="s">
        <v>209</v>
      </c>
      <c r="BM159" s="230" t="s">
        <v>536</v>
      </c>
    </row>
    <row r="160" s="2" customFormat="1" ht="21.75" customHeight="1">
      <c r="A160" s="37"/>
      <c r="B160" s="38"/>
      <c r="C160" s="218" t="s">
        <v>537</v>
      </c>
      <c r="D160" s="218" t="s">
        <v>203</v>
      </c>
      <c r="E160" s="219" t="s">
        <v>538</v>
      </c>
      <c r="F160" s="220" t="s">
        <v>539</v>
      </c>
      <c r="G160" s="221" t="s">
        <v>266</v>
      </c>
      <c r="H160" s="222">
        <v>2</v>
      </c>
      <c r="I160" s="223"/>
      <c r="J160" s="224">
        <f>ROUND(I160*H160,2)</f>
        <v>0</v>
      </c>
      <c r="K160" s="220" t="s">
        <v>207</v>
      </c>
      <c r="L160" s="225"/>
      <c r="M160" s="226" t="s">
        <v>19</v>
      </c>
      <c r="N160" s="227" t="s">
        <v>42</v>
      </c>
      <c r="O160" s="83"/>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275</v>
      </c>
      <c r="AT160" s="230" t="s">
        <v>203</v>
      </c>
      <c r="AU160" s="230" t="s">
        <v>80</v>
      </c>
      <c r="AY160" s="16" t="s">
        <v>202</v>
      </c>
      <c r="BE160" s="231">
        <f>IF(N160="základní",J160,0)</f>
        <v>0</v>
      </c>
      <c r="BF160" s="231">
        <f>IF(N160="snížená",J160,0)</f>
        <v>0</v>
      </c>
      <c r="BG160" s="231">
        <f>IF(N160="zákl. přenesená",J160,0)</f>
        <v>0</v>
      </c>
      <c r="BH160" s="231">
        <f>IF(N160="sníž. přenesená",J160,0)</f>
        <v>0</v>
      </c>
      <c r="BI160" s="231">
        <f>IF(N160="nulová",J160,0)</f>
        <v>0</v>
      </c>
      <c r="BJ160" s="16" t="s">
        <v>78</v>
      </c>
      <c r="BK160" s="231">
        <f>ROUND(I160*H160,2)</f>
        <v>0</v>
      </c>
      <c r="BL160" s="16" t="s">
        <v>275</v>
      </c>
      <c r="BM160" s="230" t="s">
        <v>540</v>
      </c>
    </row>
    <row r="161" s="2" customFormat="1" ht="21.75" customHeight="1">
      <c r="A161" s="37"/>
      <c r="B161" s="38"/>
      <c r="C161" s="218" t="s">
        <v>541</v>
      </c>
      <c r="D161" s="218" t="s">
        <v>203</v>
      </c>
      <c r="E161" s="219" t="s">
        <v>542</v>
      </c>
      <c r="F161" s="220" t="s">
        <v>543</v>
      </c>
      <c r="G161" s="221" t="s">
        <v>266</v>
      </c>
      <c r="H161" s="222">
        <v>2</v>
      </c>
      <c r="I161" s="223"/>
      <c r="J161" s="224">
        <f>ROUND(I161*H161,2)</f>
        <v>0</v>
      </c>
      <c r="K161" s="220" t="s">
        <v>207</v>
      </c>
      <c r="L161" s="225"/>
      <c r="M161" s="226" t="s">
        <v>19</v>
      </c>
      <c r="N161" s="227" t="s">
        <v>42</v>
      </c>
      <c r="O161" s="83"/>
      <c r="P161" s="228">
        <f>O161*H161</f>
        <v>0</v>
      </c>
      <c r="Q161" s="228">
        <v>0</v>
      </c>
      <c r="R161" s="228">
        <f>Q161*H161</f>
        <v>0</v>
      </c>
      <c r="S161" s="228">
        <v>0</v>
      </c>
      <c r="T161" s="229">
        <f>S161*H161</f>
        <v>0</v>
      </c>
      <c r="U161" s="37"/>
      <c r="V161" s="37"/>
      <c r="W161" s="37"/>
      <c r="X161" s="37"/>
      <c r="Y161" s="37"/>
      <c r="Z161" s="37"/>
      <c r="AA161" s="37"/>
      <c r="AB161" s="37"/>
      <c r="AC161" s="37"/>
      <c r="AD161" s="37"/>
      <c r="AE161" s="37"/>
      <c r="AR161" s="230" t="s">
        <v>275</v>
      </c>
      <c r="AT161" s="230" t="s">
        <v>203</v>
      </c>
      <c r="AU161" s="230" t="s">
        <v>80</v>
      </c>
      <c r="AY161" s="16" t="s">
        <v>202</v>
      </c>
      <c r="BE161" s="231">
        <f>IF(N161="základní",J161,0)</f>
        <v>0</v>
      </c>
      <c r="BF161" s="231">
        <f>IF(N161="snížená",J161,0)</f>
        <v>0</v>
      </c>
      <c r="BG161" s="231">
        <f>IF(N161="zákl. přenesená",J161,0)</f>
        <v>0</v>
      </c>
      <c r="BH161" s="231">
        <f>IF(N161="sníž. přenesená",J161,0)</f>
        <v>0</v>
      </c>
      <c r="BI161" s="231">
        <f>IF(N161="nulová",J161,0)</f>
        <v>0</v>
      </c>
      <c r="BJ161" s="16" t="s">
        <v>78</v>
      </c>
      <c r="BK161" s="231">
        <f>ROUND(I161*H161,2)</f>
        <v>0</v>
      </c>
      <c r="BL161" s="16" t="s">
        <v>275</v>
      </c>
      <c r="BM161" s="230" t="s">
        <v>544</v>
      </c>
    </row>
    <row r="162" s="2" customFormat="1" ht="21.75" customHeight="1">
      <c r="A162" s="37"/>
      <c r="B162" s="38"/>
      <c r="C162" s="232" t="s">
        <v>545</v>
      </c>
      <c r="D162" s="232" t="s">
        <v>259</v>
      </c>
      <c r="E162" s="233" t="s">
        <v>546</v>
      </c>
      <c r="F162" s="234" t="s">
        <v>547</v>
      </c>
      <c r="G162" s="235" t="s">
        <v>266</v>
      </c>
      <c r="H162" s="236">
        <v>2</v>
      </c>
      <c r="I162" s="237"/>
      <c r="J162" s="238">
        <f>ROUND(I162*H162,2)</f>
        <v>0</v>
      </c>
      <c r="K162" s="234" t="s">
        <v>207</v>
      </c>
      <c r="L162" s="43"/>
      <c r="M162" s="239" t="s">
        <v>19</v>
      </c>
      <c r="N162" s="240" t="s">
        <v>42</v>
      </c>
      <c r="O162" s="83"/>
      <c r="P162" s="228">
        <f>O162*H162</f>
        <v>0</v>
      </c>
      <c r="Q162" s="228">
        <v>0</v>
      </c>
      <c r="R162" s="228">
        <f>Q162*H162</f>
        <v>0</v>
      </c>
      <c r="S162" s="228">
        <v>0</v>
      </c>
      <c r="T162" s="229">
        <f>S162*H162</f>
        <v>0</v>
      </c>
      <c r="U162" s="37"/>
      <c r="V162" s="37"/>
      <c r="W162" s="37"/>
      <c r="X162" s="37"/>
      <c r="Y162" s="37"/>
      <c r="Z162" s="37"/>
      <c r="AA162" s="37"/>
      <c r="AB162" s="37"/>
      <c r="AC162" s="37"/>
      <c r="AD162" s="37"/>
      <c r="AE162" s="37"/>
      <c r="AR162" s="230" t="s">
        <v>280</v>
      </c>
      <c r="AT162" s="230" t="s">
        <v>259</v>
      </c>
      <c r="AU162" s="230" t="s">
        <v>80</v>
      </c>
      <c r="AY162" s="16" t="s">
        <v>202</v>
      </c>
      <c r="BE162" s="231">
        <f>IF(N162="základní",J162,0)</f>
        <v>0</v>
      </c>
      <c r="BF162" s="231">
        <f>IF(N162="snížená",J162,0)</f>
        <v>0</v>
      </c>
      <c r="BG162" s="231">
        <f>IF(N162="zákl. přenesená",J162,0)</f>
        <v>0</v>
      </c>
      <c r="BH162" s="231">
        <f>IF(N162="sníž. přenesená",J162,0)</f>
        <v>0</v>
      </c>
      <c r="BI162" s="231">
        <f>IF(N162="nulová",J162,0)</f>
        <v>0</v>
      </c>
      <c r="BJ162" s="16" t="s">
        <v>78</v>
      </c>
      <c r="BK162" s="231">
        <f>ROUND(I162*H162,2)</f>
        <v>0</v>
      </c>
      <c r="BL162" s="16" t="s">
        <v>280</v>
      </c>
      <c r="BM162" s="230" t="s">
        <v>548</v>
      </c>
    </row>
    <row r="163" s="2" customFormat="1" ht="44.25" customHeight="1">
      <c r="A163" s="37"/>
      <c r="B163" s="38"/>
      <c r="C163" s="232" t="s">
        <v>280</v>
      </c>
      <c r="D163" s="232" t="s">
        <v>259</v>
      </c>
      <c r="E163" s="233" t="s">
        <v>549</v>
      </c>
      <c r="F163" s="234" t="s">
        <v>550</v>
      </c>
      <c r="G163" s="235" t="s">
        <v>266</v>
      </c>
      <c r="H163" s="236">
        <v>2</v>
      </c>
      <c r="I163" s="237"/>
      <c r="J163" s="238">
        <f>ROUND(I163*H163,2)</f>
        <v>0</v>
      </c>
      <c r="K163" s="234" t="s">
        <v>207</v>
      </c>
      <c r="L163" s="43"/>
      <c r="M163" s="239" t="s">
        <v>19</v>
      </c>
      <c r="N163" s="240" t="s">
        <v>42</v>
      </c>
      <c r="O163" s="83"/>
      <c r="P163" s="228">
        <f>O163*H163</f>
        <v>0</v>
      </c>
      <c r="Q163" s="228">
        <v>0</v>
      </c>
      <c r="R163" s="228">
        <f>Q163*H163</f>
        <v>0</v>
      </c>
      <c r="S163" s="228">
        <v>0</v>
      </c>
      <c r="T163" s="229">
        <f>S163*H163</f>
        <v>0</v>
      </c>
      <c r="U163" s="37"/>
      <c r="V163" s="37"/>
      <c r="W163" s="37"/>
      <c r="X163" s="37"/>
      <c r="Y163" s="37"/>
      <c r="Z163" s="37"/>
      <c r="AA163" s="37"/>
      <c r="AB163" s="37"/>
      <c r="AC163" s="37"/>
      <c r="AD163" s="37"/>
      <c r="AE163" s="37"/>
      <c r="AR163" s="230" t="s">
        <v>280</v>
      </c>
      <c r="AT163" s="230" t="s">
        <v>259</v>
      </c>
      <c r="AU163" s="230" t="s">
        <v>80</v>
      </c>
      <c r="AY163" s="16" t="s">
        <v>202</v>
      </c>
      <c r="BE163" s="231">
        <f>IF(N163="základní",J163,0)</f>
        <v>0</v>
      </c>
      <c r="BF163" s="231">
        <f>IF(N163="snížená",J163,0)</f>
        <v>0</v>
      </c>
      <c r="BG163" s="231">
        <f>IF(N163="zákl. přenesená",J163,0)</f>
        <v>0</v>
      </c>
      <c r="BH163" s="231">
        <f>IF(N163="sníž. přenesená",J163,0)</f>
        <v>0</v>
      </c>
      <c r="BI163" s="231">
        <f>IF(N163="nulová",J163,0)</f>
        <v>0</v>
      </c>
      <c r="BJ163" s="16" t="s">
        <v>78</v>
      </c>
      <c r="BK163" s="231">
        <f>ROUND(I163*H163,2)</f>
        <v>0</v>
      </c>
      <c r="BL163" s="16" t="s">
        <v>280</v>
      </c>
      <c r="BM163" s="230" t="s">
        <v>551</v>
      </c>
    </row>
    <row r="164" s="2" customFormat="1" ht="44.25" customHeight="1">
      <c r="A164" s="37"/>
      <c r="B164" s="38"/>
      <c r="C164" s="232" t="s">
        <v>552</v>
      </c>
      <c r="D164" s="232" t="s">
        <v>259</v>
      </c>
      <c r="E164" s="233" t="s">
        <v>553</v>
      </c>
      <c r="F164" s="234" t="s">
        <v>554</v>
      </c>
      <c r="G164" s="235" t="s">
        <v>266</v>
      </c>
      <c r="H164" s="236">
        <v>2</v>
      </c>
      <c r="I164" s="237"/>
      <c r="J164" s="238">
        <f>ROUND(I164*H164,2)</f>
        <v>0</v>
      </c>
      <c r="K164" s="234" t="s">
        <v>207</v>
      </c>
      <c r="L164" s="43"/>
      <c r="M164" s="239" t="s">
        <v>19</v>
      </c>
      <c r="N164" s="240" t="s">
        <v>42</v>
      </c>
      <c r="O164" s="83"/>
      <c r="P164" s="228">
        <f>O164*H164</f>
        <v>0</v>
      </c>
      <c r="Q164" s="228">
        <v>0</v>
      </c>
      <c r="R164" s="228">
        <f>Q164*H164</f>
        <v>0</v>
      </c>
      <c r="S164" s="228">
        <v>0</v>
      </c>
      <c r="T164" s="229">
        <f>S164*H164</f>
        <v>0</v>
      </c>
      <c r="U164" s="37"/>
      <c r="V164" s="37"/>
      <c r="W164" s="37"/>
      <c r="X164" s="37"/>
      <c r="Y164" s="37"/>
      <c r="Z164" s="37"/>
      <c r="AA164" s="37"/>
      <c r="AB164" s="37"/>
      <c r="AC164" s="37"/>
      <c r="AD164" s="37"/>
      <c r="AE164" s="37"/>
      <c r="AR164" s="230" t="s">
        <v>280</v>
      </c>
      <c r="AT164" s="230" t="s">
        <v>259</v>
      </c>
      <c r="AU164" s="230" t="s">
        <v>80</v>
      </c>
      <c r="AY164" s="16" t="s">
        <v>202</v>
      </c>
      <c r="BE164" s="231">
        <f>IF(N164="základní",J164,0)</f>
        <v>0</v>
      </c>
      <c r="BF164" s="231">
        <f>IF(N164="snížená",J164,0)</f>
        <v>0</v>
      </c>
      <c r="BG164" s="231">
        <f>IF(N164="zákl. přenesená",J164,0)</f>
        <v>0</v>
      </c>
      <c r="BH164" s="231">
        <f>IF(N164="sníž. přenesená",J164,0)</f>
        <v>0</v>
      </c>
      <c r="BI164" s="231">
        <f>IF(N164="nulová",J164,0)</f>
        <v>0</v>
      </c>
      <c r="BJ164" s="16" t="s">
        <v>78</v>
      </c>
      <c r="BK164" s="231">
        <f>ROUND(I164*H164,2)</f>
        <v>0</v>
      </c>
      <c r="BL164" s="16" t="s">
        <v>280</v>
      </c>
      <c r="BM164" s="230" t="s">
        <v>555</v>
      </c>
    </row>
    <row r="165" s="2" customFormat="1" ht="44.25" customHeight="1">
      <c r="A165" s="37"/>
      <c r="B165" s="38"/>
      <c r="C165" s="232" t="s">
        <v>556</v>
      </c>
      <c r="D165" s="232" t="s">
        <v>259</v>
      </c>
      <c r="E165" s="233" t="s">
        <v>557</v>
      </c>
      <c r="F165" s="234" t="s">
        <v>558</v>
      </c>
      <c r="G165" s="235" t="s">
        <v>266</v>
      </c>
      <c r="H165" s="236">
        <v>2</v>
      </c>
      <c r="I165" s="237"/>
      <c r="J165" s="238">
        <f>ROUND(I165*H165,2)</f>
        <v>0</v>
      </c>
      <c r="K165" s="234" t="s">
        <v>207</v>
      </c>
      <c r="L165" s="43"/>
      <c r="M165" s="239" t="s">
        <v>19</v>
      </c>
      <c r="N165" s="240" t="s">
        <v>42</v>
      </c>
      <c r="O165" s="83"/>
      <c r="P165" s="228">
        <f>O165*H165</f>
        <v>0</v>
      </c>
      <c r="Q165" s="228">
        <v>0</v>
      </c>
      <c r="R165" s="228">
        <f>Q165*H165</f>
        <v>0</v>
      </c>
      <c r="S165" s="228">
        <v>0</v>
      </c>
      <c r="T165" s="229">
        <f>S165*H165</f>
        <v>0</v>
      </c>
      <c r="U165" s="37"/>
      <c r="V165" s="37"/>
      <c r="W165" s="37"/>
      <c r="X165" s="37"/>
      <c r="Y165" s="37"/>
      <c r="Z165" s="37"/>
      <c r="AA165" s="37"/>
      <c r="AB165" s="37"/>
      <c r="AC165" s="37"/>
      <c r="AD165" s="37"/>
      <c r="AE165" s="37"/>
      <c r="AR165" s="230" t="s">
        <v>280</v>
      </c>
      <c r="AT165" s="230" t="s">
        <v>259</v>
      </c>
      <c r="AU165" s="230" t="s">
        <v>80</v>
      </c>
      <c r="AY165" s="16" t="s">
        <v>202</v>
      </c>
      <c r="BE165" s="231">
        <f>IF(N165="základní",J165,0)</f>
        <v>0</v>
      </c>
      <c r="BF165" s="231">
        <f>IF(N165="snížená",J165,0)</f>
        <v>0</v>
      </c>
      <c r="BG165" s="231">
        <f>IF(N165="zákl. přenesená",J165,0)</f>
        <v>0</v>
      </c>
      <c r="BH165" s="231">
        <f>IF(N165="sníž. přenesená",J165,0)</f>
        <v>0</v>
      </c>
      <c r="BI165" s="231">
        <f>IF(N165="nulová",J165,0)</f>
        <v>0</v>
      </c>
      <c r="BJ165" s="16" t="s">
        <v>78</v>
      </c>
      <c r="BK165" s="231">
        <f>ROUND(I165*H165,2)</f>
        <v>0</v>
      </c>
      <c r="BL165" s="16" t="s">
        <v>280</v>
      </c>
      <c r="BM165" s="230" t="s">
        <v>559</v>
      </c>
    </row>
    <row r="166" s="2" customFormat="1" ht="44.25" customHeight="1">
      <c r="A166" s="37"/>
      <c r="B166" s="38"/>
      <c r="C166" s="232" t="s">
        <v>560</v>
      </c>
      <c r="D166" s="232" t="s">
        <v>259</v>
      </c>
      <c r="E166" s="233" t="s">
        <v>561</v>
      </c>
      <c r="F166" s="234" t="s">
        <v>562</v>
      </c>
      <c r="G166" s="235" t="s">
        <v>266</v>
      </c>
      <c r="H166" s="236">
        <v>2</v>
      </c>
      <c r="I166" s="237"/>
      <c r="J166" s="238">
        <f>ROUND(I166*H166,2)</f>
        <v>0</v>
      </c>
      <c r="K166" s="234" t="s">
        <v>207</v>
      </c>
      <c r="L166" s="43"/>
      <c r="M166" s="239" t="s">
        <v>19</v>
      </c>
      <c r="N166" s="240" t="s">
        <v>42</v>
      </c>
      <c r="O166" s="83"/>
      <c r="P166" s="228">
        <f>O166*H166</f>
        <v>0</v>
      </c>
      <c r="Q166" s="228">
        <v>0</v>
      </c>
      <c r="R166" s="228">
        <f>Q166*H166</f>
        <v>0</v>
      </c>
      <c r="S166" s="228">
        <v>0</v>
      </c>
      <c r="T166" s="229">
        <f>S166*H166</f>
        <v>0</v>
      </c>
      <c r="U166" s="37"/>
      <c r="V166" s="37"/>
      <c r="W166" s="37"/>
      <c r="X166" s="37"/>
      <c r="Y166" s="37"/>
      <c r="Z166" s="37"/>
      <c r="AA166" s="37"/>
      <c r="AB166" s="37"/>
      <c r="AC166" s="37"/>
      <c r="AD166" s="37"/>
      <c r="AE166" s="37"/>
      <c r="AR166" s="230" t="s">
        <v>280</v>
      </c>
      <c r="AT166" s="230" t="s">
        <v>259</v>
      </c>
      <c r="AU166" s="230" t="s">
        <v>80</v>
      </c>
      <c r="AY166" s="16" t="s">
        <v>202</v>
      </c>
      <c r="BE166" s="231">
        <f>IF(N166="základní",J166,0)</f>
        <v>0</v>
      </c>
      <c r="BF166" s="231">
        <f>IF(N166="snížená",J166,0)</f>
        <v>0</v>
      </c>
      <c r="BG166" s="231">
        <f>IF(N166="zákl. přenesená",J166,0)</f>
        <v>0</v>
      </c>
      <c r="BH166" s="231">
        <f>IF(N166="sníž. přenesená",J166,0)</f>
        <v>0</v>
      </c>
      <c r="BI166" s="231">
        <f>IF(N166="nulová",J166,0)</f>
        <v>0</v>
      </c>
      <c r="BJ166" s="16" t="s">
        <v>78</v>
      </c>
      <c r="BK166" s="231">
        <f>ROUND(I166*H166,2)</f>
        <v>0</v>
      </c>
      <c r="BL166" s="16" t="s">
        <v>280</v>
      </c>
      <c r="BM166" s="230" t="s">
        <v>563</v>
      </c>
    </row>
    <row r="167" s="2" customFormat="1" ht="44.25" customHeight="1">
      <c r="A167" s="37"/>
      <c r="B167" s="38"/>
      <c r="C167" s="232" t="s">
        <v>564</v>
      </c>
      <c r="D167" s="232" t="s">
        <v>259</v>
      </c>
      <c r="E167" s="233" t="s">
        <v>565</v>
      </c>
      <c r="F167" s="234" t="s">
        <v>566</v>
      </c>
      <c r="G167" s="235" t="s">
        <v>266</v>
      </c>
      <c r="H167" s="236">
        <v>2</v>
      </c>
      <c r="I167" s="237"/>
      <c r="J167" s="238">
        <f>ROUND(I167*H167,2)</f>
        <v>0</v>
      </c>
      <c r="K167" s="234" t="s">
        <v>207</v>
      </c>
      <c r="L167" s="43"/>
      <c r="M167" s="239" t="s">
        <v>19</v>
      </c>
      <c r="N167" s="240" t="s">
        <v>42</v>
      </c>
      <c r="O167" s="83"/>
      <c r="P167" s="228">
        <f>O167*H167</f>
        <v>0</v>
      </c>
      <c r="Q167" s="228">
        <v>0</v>
      </c>
      <c r="R167" s="228">
        <f>Q167*H167</f>
        <v>0</v>
      </c>
      <c r="S167" s="228">
        <v>0</v>
      </c>
      <c r="T167" s="229">
        <f>S167*H167</f>
        <v>0</v>
      </c>
      <c r="U167" s="37"/>
      <c r="V167" s="37"/>
      <c r="W167" s="37"/>
      <c r="X167" s="37"/>
      <c r="Y167" s="37"/>
      <c r="Z167" s="37"/>
      <c r="AA167" s="37"/>
      <c r="AB167" s="37"/>
      <c r="AC167" s="37"/>
      <c r="AD167" s="37"/>
      <c r="AE167" s="37"/>
      <c r="AR167" s="230" t="s">
        <v>280</v>
      </c>
      <c r="AT167" s="230" t="s">
        <v>259</v>
      </c>
      <c r="AU167" s="230" t="s">
        <v>80</v>
      </c>
      <c r="AY167" s="16" t="s">
        <v>202</v>
      </c>
      <c r="BE167" s="231">
        <f>IF(N167="základní",J167,0)</f>
        <v>0</v>
      </c>
      <c r="BF167" s="231">
        <f>IF(N167="snížená",J167,0)</f>
        <v>0</v>
      </c>
      <c r="BG167" s="231">
        <f>IF(N167="zákl. přenesená",J167,0)</f>
        <v>0</v>
      </c>
      <c r="BH167" s="231">
        <f>IF(N167="sníž. přenesená",J167,0)</f>
        <v>0</v>
      </c>
      <c r="BI167" s="231">
        <f>IF(N167="nulová",J167,0)</f>
        <v>0</v>
      </c>
      <c r="BJ167" s="16" t="s">
        <v>78</v>
      </c>
      <c r="BK167" s="231">
        <f>ROUND(I167*H167,2)</f>
        <v>0</v>
      </c>
      <c r="BL167" s="16" t="s">
        <v>280</v>
      </c>
      <c r="BM167" s="230" t="s">
        <v>567</v>
      </c>
    </row>
    <row r="168" s="2" customFormat="1" ht="21.75" customHeight="1">
      <c r="A168" s="37"/>
      <c r="B168" s="38"/>
      <c r="C168" s="232" t="s">
        <v>568</v>
      </c>
      <c r="D168" s="232" t="s">
        <v>259</v>
      </c>
      <c r="E168" s="233" t="s">
        <v>569</v>
      </c>
      <c r="F168" s="234" t="s">
        <v>570</v>
      </c>
      <c r="G168" s="235" t="s">
        <v>266</v>
      </c>
      <c r="H168" s="236">
        <v>13</v>
      </c>
      <c r="I168" s="237"/>
      <c r="J168" s="238">
        <f>ROUND(I168*H168,2)</f>
        <v>0</v>
      </c>
      <c r="K168" s="234" t="s">
        <v>207</v>
      </c>
      <c r="L168" s="43"/>
      <c r="M168" s="239" t="s">
        <v>19</v>
      </c>
      <c r="N168" s="240" t="s">
        <v>42</v>
      </c>
      <c r="O168" s="83"/>
      <c r="P168" s="228">
        <f>O168*H168</f>
        <v>0</v>
      </c>
      <c r="Q168" s="228">
        <v>0</v>
      </c>
      <c r="R168" s="228">
        <f>Q168*H168</f>
        <v>0</v>
      </c>
      <c r="S168" s="228">
        <v>0</v>
      </c>
      <c r="T168" s="229">
        <f>S168*H168</f>
        <v>0</v>
      </c>
      <c r="U168" s="37"/>
      <c r="V168" s="37"/>
      <c r="W168" s="37"/>
      <c r="X168" s="37"/>
      <c r="Y168" s="37"/>
      <c r="Z168" s="37"/>
      <c r="AA168" s="37"/>
      <c r="AB168" s="37"/>
      <c r="AC168" s="37"/>
      <c r="AD168" s="37"/>
      <c r="AE168" s="37"/>
      <c r="AR168" s="230" t="s">
        <v>355</v>
      </c>
      <c r="AT168" s="230" t="s">
        <v>259</v>
      </c>
      <c r="AU168" s="230" t="s">
        <v>80</v>
      </c>
      <c r="AY168" s="16" t="s">
        <v>202</v>
      </c>
      <c r="BE168" s="231">
        <f>IF(N168="základní",J168,0)</f>
        <v>0</v>
      </c>
      <c r="BF168" s="231">
        <f>IF(N168="snížená",J168,0)</f>
        <v>0</v>
      </c>
      <c r="BG168" s="231">
        <f>IF(N168="zákl. přenesená",J168,0)</f>
        <v>0</v>
      </c>
      <c r="BH168" s="231">
        <f>IF(N168="sníž. přenesená",J168,0)</f>
        <v>0</v>
      </c>
      <c r="BI168" s="231">
        <f>IF(N168="nulová",J168,0)</f>
        <v>0</v>
      </c>
      <c r="BJ168" s="16" t="s">
        <v>78</v>
      </c>
      <c r="BK168" s="231">
        <f>ROUND(I168*H168,2)</f>
        <v>0</v>
      </c>
      <c r="BL168" s="16" t="s">
        <v>355</v>
      </c>
      <c r="BM168" s="230" t="s">
        <v>571</v>
      </c>
    </row>
    <row r="169" s="2" customFormat="1" ht="21.75" customHeight="1">
      <c r="A169" s="37"/>
      <c r="B169" s="38"/>
      <c r="C169" s="232" t="s">
        <v>572</v>
      </c>
      <c r="D169" s="232" t="s">
        <v>259</v>
      </c>
      <c r="E169" s="233" t="s">
        <v>573</v>
      </c>
      <c r="F169" s="234" t="s">
        <v>574</v>
      </c>
      <c r="G169" s="235" t="s">
        <v>266</v>
      </c>
      <c r="H169" s="236">
        <v>32</v>
      </c>
      <c r="I169" s="237"/>
      <c r="J169" s="238">
        <f>ROUND(I169*H169,2)</f>
        <v>0</v>
      </c>
      <c r="K169" s="234" t="s">
        <v>207</v>
      </c>
      <c r="L169" s="43"/>
      <c r="M169" s="239" t="s">
        <v>19</v>
      </c>
      <c r="N169" s="240" t="s">
        <v>42</v>
      </c>
      <c r="O169" s="83"/>
      <c r="P169" s="228">
        <f>O169*H169</f>
        <v>0</v>
      </c>
      <c r="Q169" s="228">
        <v>0</v>
      </c>
      <c r="R169" s="228">
        <f>Q169*H169</f>
        <v>0</v>
      </c>
      <c r="S169" s="228">
        <v>0</v>
      </c>
      <c r="T169" s="229">
        <f>S169*H169</f>
        <v>0</v>
      </c>
      <c r="U169" s="37"/>
      <c r="V169" s="37"/>
      <c r="W169" s="37"/>
      <c r="X169" s="37"/>
      <c r="Y169" s="37"/>
      <c r="Z169" s="37"/>
      <c r="AA169" s="37"/>
      <c r="AB169" s="37"/>
      <c r="AC169" s="37"/>
      <c r="AD169" s="37"/>
      <c r="AE169" s="37"/>
      <c r="AR169" s="230" t="s">
        <v>280</v>
      </c>
      <c r="AT169" s="230" t="s">
        <v>259</v>
      </c>
      <c r="AU169" s="230" t="s">
        <v>80</v>
      </c>
      <c r="AY169" s="16" t="s">
        <v>202</v>
      </c>
      <c r="BE169" s="231">
        <f>IF(N169="základní",J169,0)</f>
        <v>0</v>
      </c>
      <c r="BF169" s="231">
        <f>IF(N169="snížená",J169,0)</f>
        <v>0</v>
      </c>
      <c r="BG169" s="231">
        <f>IF(N169="zákl. přenesená",J169,0)</f>
        <v>0</v>
      </c>
      <c r="BH169" s="231">
        <f>IF(N169="sníž. přenesená",J169,0)</f>
        <v>0</v>
      </c>
      <c r="BI169" s="231">
        <f>IF(N169="nulová",J169,0)</f>
        <v>0</v>
      </c>
      <c r="BJ169" s="16" t="s">
        <v>78</v>
      </c>
      <c r="BK169" s="231">
        <f>ROUND(I169*H169,2)</f>
        <v>0</v>
      </c>
      <c r="BL169" s="16" t="s">
        <v>280</v>
      </c>
      <c r="BM169" s="230" t="s">
        <v>575</v>
      </c>
    </row>
    <row r="170" s="2" customFormat="1" ht="21.75" customHeight="1">
      <c r="A170" s="37"/>
      <c r="B170" s="38"/>
      <c r="C170" s="232" t="s">
        <v>576</v>
      </c>
      <c r="D170" s="232" t="s">
        <v>259</v>
      </c>
      <c r="E170" s="233" t="s">
        <v>577</v>
      </c>
      <c r="F170" s="234" t="s">
        <v>578</v>
      </c>
      <c r="G170" s="235" t="s">
        <v>266</v>
      </c>
      <c r="H170" s="236">
        <v>8</v>
      </c>
      <c r="I170" s="237"/>
      <c r="J170" s="238">
        <f>ROUND(I170*H170,2)</f>
        <v>0</v>
      </c>
      <c r="K170" s="234" t="s">
        <v>207</v>
      </c>
      <c r="L170" s="43"/>
      <c r="M170" s="239" t="s">
        <v>19</v>
      </c>
      <c r="N170" s="240" t="s">
        <v>42</v>
      </c>
      <c r="O170" s="83"/>
      <c r="P170" s="228">
        <f>O170*H170</f>
        <v>0</v>
      </c>
      <c r="Q170" s="228">
        <v>0</v>
      </c>
      <c r="R170" s="228">
        <f>Q170*H170</f>
        <v>0</v>
      </c>
      <c r="S170" s="228">
        <v>0</v>
      </c>
      <c r="T170" s="229">
        <f>S170*H170</f>
        <v>0</v>
      </c>
      <c r="U170" s="37"/>
      <c r="V170" s="37"/>
      <c r="W170" s="37"/>
      <c r="X170" s="37"/>
      <c r="Y170" s="37"/>
      <c r="Z170" s="37"/>
      <c r="AA170" s="37"/>
      <c r="AB170" s="37"/>
      <c r="AC170" s="37"/>
      <c r="AD170" s="37"/>
      <c r="AE170" s="37"/>
      <c r="AR170" s="230" t="s">
        <v>280</v>
      </c>
      <c r="AT170" s="230" t="s">
        <v>259</v>
      </c>
      <c r="AU170" s="230" t="s">
        <v>80</v>
      </c>
      <c r="AY170" s="16" t="s">
        <v>202</v>
      </c>
      <c r="BE170" s="231">
        <f>IF(N170="základní",J170,0)</f>
        <v>0</v>
      </c>
      <c r="BF170" s="231">
        <f>IF(N170="snížená",J170,0)</f>
        <v>0</v>
      </c>
      <c r="BG170" s="231">
        <f>IF(N170="zákl. přenesená",J170,0)</f>
        <v>0</v>
      </c>
      <c r="BH170" s="231">
        <f>IF(N170="sníž. přenesená",J170,0)</f>
        <v>0</v>
      </c>
      <c r="BI170" s="231">
        <f>IF(N170="nulová",J170,0)</f>
        <v>0</v>
      </c>
      <c r="BJ170" s="16" t="s">
        <v>78</v>
      </c>
      <c r="BK170" s="231">
        <f>ROUND(I170*H170,2)</f>
        <v>0</v>
      </c>
      <c r="BL170" s="16" t="s">
        <v>280</v>
      </c>
      <c r="BM170" s="230" t="s">
        <v>579</v>
      </c>
    </row>
    <row r="171" s="2" customFormat="1" ht="21.75" customHeight="1">
      <c r="A171" s="37"/>
      <c r="B171" s="38"/>
      <c r="C171" s="218" t="s">
        <v>580</v>
      </c>
      <c r="D171" s="218" t="s">
        <v>203</v>
      </c>
      <c r="E171" s="219" t="s">
        <v>581</v>
      </c>
      <c r="F171" s="220" t="s">
        <v>582</v>
      </c>
      <c r="G171" s="221" t="s">
        <v>266</v>
      </c>
      <c r="H171" s="222">
        <v>10</v>
      </c>
      <c r="I171" s="223"/>
      <c r="J171" s="224">
        <f>ROUND(I171*H171,2)</f>
        <v>0</v>
      </c>
      <c r="K171" s="220" t="s">
        <v>207</v>
      </c>
      <c r="L171" s="225"/>
      <c r="M171" s="226" t="s">
        <v>19</v>
      </c>
      <c r="N171" s="227" t="s">
        <v>42</v>
      </c>
      <c r="O171" s="83"/>
      <c r="P171" s="228">
        <f>O171*H171</f>
        <v>0</v>
      </c>
      <c r="Q171" s="228">
        <v>0</v>
      </c>
      <c r="R171" s="228">
        <f>Q171*H171</f>
        <v>0</v>
      </c>
      <c r="S171" s="228">
        <v>0</v>
      </c>
      <c r="T171" s="229">
        <f>S171*H171</f>
        <v>0</v>
      </c>
      <c r="U171" s="37"/>
      <c r="V171" s="37"/>
      <c r="W171" s="37"/>
      <c r="X171" s="37"/>
      <c r="Y171" s="37"/>
      <c r="Z171" s="37"/>
      <c r="AA171" s="37"/>
      <c r="AB171" s="37"/>
      <c r="AC171" s="37"/>
      <c r="AD171" s="37"/>
      <c r="AE171" s="37"/>
      <c r="AR171" s="230" t="s">
        <v>275</v>
      </c>
      <c r="AT171" s="230" t="s">
        <v>203</v>
      </c>
      <c r="AU171" s="230" t="s">
        <v>80</v>
      </c>
      <c r="AY171" s="16" t="s">
        <v>202</v>
      </c>
      <c r="BE171" s="231">
        <f>IF(N171="základní",J171,0)</f>
        <v>0</v>
      </c>
      <c r="BF171" s="231">
        <f>IF(N171="snížená",J171,0)</f>
        <v>0</v>
      </c>
      <c r="BG171" s="231">
        <f>IF(N171="zákl. přenesená",J171,0)</f>
        <v>0</v>
      </c>
      <c r="BH171" s="231">
        <f>IF(N171="sníž. přenesená",J171,0)</f>
        <v>0</v>
      </c>
      <c r="BI171" s="231">
        <f>IF(N171="nulová",J171,0)</f>
        <v>0</v>
      </c>
      <c r="BJ171" s="16" t="s">
        <v>78</v>
      </c>
      <c r="BK171" s="231">
        <f>ROUND(I171*H171,2)</f>
        <v>0</v>
      </c>
      <c r="BL171" s="16" t="s">
        <v>275</v>
      </c>
      <c r="BM171" s="230" t="s">
        <v>583</v>
      </c>
    </row>
    <row r="172" s="2" customFormat="1" ht="21.75" customHeight="1">
      <c r="A172" s="37"/>
      <c r="B172" s="38"/>
      <c r="C172" s="232" t="s">
        <v>584</v>
      </c>
      <c r="D172" s="232" t="s">
        <v>259</v>
      </c>
      <c r="E172" s="233" t="s">
        <v>585</v>
      </c>
      <c r="F172" s="234" t="s">
        <v>586</v>
      </c>
      <c r="G172" s="235" t="s">
        <v>266</v>
      </c>
      <c r="H172" s="236">
        <v>10</v>
      </c>
      <c r="I172" s="237"/>
      <c r="J172" s="238">
        <f>ROUND(I172*H172,2)</f>
        <v>0</v>
      </c>
      <c r="K172" s="234" t="s">
        <v>207</v>
      </c>
      <c r="L172" s="43"/>
      <c r="M172" s="239" t="s">
        <v>19</v>
      </c>
      <c r="N172" s="240" t="s">
        <v>42</v>
      </c>
      <c r="O172" s="83"/>
      <c r="P172" s="228">
        <f>O172*H172</f>
        <v>0</v>
      </c>
      <c r="Q172" s="228">
        <v>0</v>
      </c>
      <c r="R172" s="228">
        <f>Q172*H172</f>
        <v>0</v>
      </c>
      <c r="S172" s="228">
        <v>0</v>
      </c>
      <c r="T172" s="229">
        <f>S172*H172</f>
        <v>0</v>
      </c>
      <c r="U172" s="37"/>
      <c r="V172" s="37"/>
      <c r="W172" s="37"/>
      <c r="X172" s="37"/>
      <c r="Y172" s="37"/>
      <c r="Z172" s="37"/>
      <c r="AA172" s="37"/>
      <c r="AB172" s="37"/>
      <c r="AC172" s="37"/>
      <c r="AD172" s="37"/>
      <c r="AE172" s="37"/>
      <c r="AR172" s="230" t="s">
        <v>355</v>
      </c>
      <c r="AT172" s="230" t="s">
        <v>259</v>
      </c>
      <c r="AU172" s="230" t="s">
        <v>80</v>
      </c>
      <c r="AY172" s="16" t="s">
        <v>202</v>
      </c>
      <c r="BE172" s="231">
        <f>IF(N172="základní",J172,0)</f>
        <v>0</v>
      </c>
      <c r="BF172" s="231">
        <f>IF(N172="snížená",J172,0)</f>
        <v>0</v>
      </c>
      <c r="BG172" s="231">
        <f>IF(N172="zákl. přenesená",J172,0)</f>
        <v>0</v>
      </c>
      <c r="BH172" s="231">
        <f>IF(N172="sníž. přenesená",J172,0)</f>
        <v>0</v>
      </c>
      <c r="BI172" s="231">
        <f>IF(N172="nulová",J172,0)</f>
        <v>0</v>
      </c>
      <c r="BJ172" s="16" t="s">
        <v>78</v>
      </c>
      <c r="BK172" s="231">
        <f>ROUND(I172*H172,2)</f>
        <v>0</v>
      </c>
      <c r="BL172" s="16" t="s">
        <v>355</v>
      </c>
      <c r="BM172" s="230" t="s">
        <v>587</v>
      </c>
    </row>
    <row r="173" s="2" customFormat="1" ht="21.75" customHeight="1">
      <c r="A173" s="37"/>
      <c r="B173" s="38"/>
      <c r="C173" s="232" t="s">
        <v>588</v>
      </c>
      <c r="D173" s="232" t="s">
        <v>259</v>
      </c>
      <c r="E173" s="233" t="s">
        <v>589</v>
      </c>
      <c r="F173" s="234" t="s">
        <v>590</v>
      </c>
      <c r="G173" s="235" t="s">
        <v>266</v>
      </c>
      <c r="H173" s="236">
        <v>12</v>
      </c>
      <c r="I173" s="237"/>
      <c r="J173" s="238">
        <f>ROUND(I173*H173,2)</f>
        <v>0</v>
      </c>
      <c r="K173" s="234" t="s">
        <v>207</v>
      </c>
      <c r="L173" s="43"/>
      <c r="M173" s="239" t="s">
        <v>19</v>
      </c>
      <c r="N173" s="240" t="s">
        <v>42</v>
      </c>
      <c r="O173" s="83"/>
      <c r="P173" s="228">
        <f>O173*H173</f>
        <v>0</v>
      </c>
      <c r="Q173" s="228">
        <v>0</v>
      </c>
      <c r="R173" s="228">
        <f>Q173*H173</f>
        <v>0</v>
      </c>
      <c r="S173" s="228">
        <v>0</v>
      </c>
      <c r="T173" s="229">
        <f>S173*H173</f>
        <v>0</v>
      </c>
      <c r="U173" s="37"/>
      <c r="V173" s="37"/>
      <c r="W173" s="37"/>
      <c r="X173" s="37"/>
      <c r="Y173" s="37"/>
      <c r="Z173" s="37"/>
      <c r="AA173" s="37"/>
      <c r="AB173" s="37"/>
      <c r="AC173" s="37"/>
      <c r="AD173" s="37"/>
      <c r="AE173" s="37"/>
      <c r="AR173" s="230" t="s">
        <v>355</v>
      </c>
      <c r="AT173" s="230" t="s">
        <v>259</v>
      </c>
      <c r="AU173" s="230" t="s">
        <v>80</v>
      </c>
      <c r="AY173" s="16" t="s">
        <v>202</v>
      </c>
      <c r="BE173" s="231">
        <f>IF(N173="základní",J173,0)</f>
        <v>0</v>
      </c>
      <c r="BF173" s="231">
        <f>IF(N173="snížená",J173,0)</f>
        <v>0</v>
      </c>
      <c r="BG173" s="231">
        <f>IF(N173="zákl. přenesená",J173,0)</f>
        <v>0</v>
      </c>
      <c r="BH173" s="231">
        <f>IF(N173="sníž. přenesená",J173,0)</f>
        <v>0</v>
      </c>
      <c r="BI173" s="231">
        <f>IF(N173="nulová",J173,0)</f>
        <v>0</v>
      </c>
      <c r="BJ173" s="16" t="s">
        <v>78</v>
      </c>
      <c r="BK173" s="231">
        <f>ROUND(I173*H173,2)</f>
        <v>0</v>
      </c>
      <c r="BL173" s="16" t="s">
        <v>355</v>
      </c>
      <c r="BM173" s="230" t="s">
        <v>591</v>
      </c>
    </row>
    <row r="174" s="2" customFormat="1" ht="21.75" customHeight="1">
      <c r="A174" s="37"/>
      <c r="B174" s="38"/>
      <c r="C174" s="232" t="s">
        <v>592</v>
      </c>
      <c r="D174" s="232" t="s">
        <v>259</v>
      </c>
      <c r="E174" s="233" t="s">
        <v>593</v>
      </c>
      <c r="F174" s="234" t="s">
        <v>594</v>
      </c>
      <c r="G174" s="235" t="s">
        <v>266</v>
      </c>
      <c r="H174" s="236">
        <v>14</v>
      </c>
      <c r="I174" s="237"/>
      <c r="J174" s="238">
        <f>ROUND(I174*H174,2)</f>
        <v>0</v>
      </c>
      <c r="K174" s="234" t="s">
        <v>207</v>
      </c>
      <c r="L174" s="43"/>
      <c r="M174" s="239" t="s">
        <v>19</v>
      </c>
      <c r="N174" s="240" t="s">
        <v>42</v>
      </c>
      <c r="O174" s="83"/>
      <c r="P174" s="228">
        <f>O174*H174</f>
        <v>0</v>
      </c>
      <c r="Q174" s="228">
        <v>0</v>
      </c>
      <c r="R174" s="228">
        <f>Q174*H174</f>
        <v>0</v>
      </c>
      <c r="S174" s="228">
        <v>0</v>
      </c>
      <c r="T174" s="229">
        <f>S174*H174</f>
        <v>0</v>
      </c>
      <c r="U174" s="37"/>
      <c r="V174" s="37"/>
      <c r="W174" s="37"/>
      <c r="X174" s="37"/>
      <c r="Y174" s="37"/>
      <c r="Z174" s="37"/>
      <c r="AA174" s="37"/>
      <c r="AB174" s="37"/>
      <c r="AC174" s="37"/>
      <c r="AD174" s="37"/>
      <c r="AE174" s="37"/>
      <c r="AR174" s="230" t="s">
        <v>355</v>
      </c>
      <c r="AT174" s="230" t="s">
        <v>259</v>
      </c>
      <c r="AU174" s="230" t="s">
        <v>80</v>
      </c>
      <c r="AY174" s="16" t="s">
        <v>202</v>
      </c>
      <c r="BE174" s="231">
        <f>IF(N174="základní",J174,0)</f>
        <v>0</v>
      </c>
      <c r="BF174" s="231">
        <f>IF(N174="snížená",J174,0)</f>
        <v>0</v>
      </c>
      <c r="BG174" s="231">
        <f>IF(N174="zákl. přenesená",J174,0)</f>
        <v>0</v>
      </c>
      <c r="BH174" s="231">
        <f>IF(N174="sníž. přenesená",J174,0)</f>
        <v>0</v>
      </c>
      <c r="BI174" s="231">
        <f>IF(N174="nulová",J174,0)</f>
        <v>0</v>
      </c>
      <c r="BJ174" s="16" t="s">
        <v>78</v>
      </c>
      <c r="BK174" s="231">
        <f>ROUND(I174*H174,2)</f>
        <v>0</v>
      </c>
      <c r="BL174" s="16" t="s">
        <v>355</v>
      </c>
      <c r="BM174" s="230" t="s">
        <v>595</v>
      </c>
    </row>
    <row r="175" s="2" customFormat="1" ht="21.75" customHeight="1">
      <c r="A175" s="37"/>
      <c r="B175" s="38"/>
      <c r="C175" s="232" t="s">
        <v>596</v>
      </c>
      <c r="D175" s="232" t="s">
        <v>259</v>
      </c>
      <c r="E175" s="233" t="s">
        <v>597</v>
      </c>
      <c r="F175" s="234" t="s">
        <v>598</v>
      </c>
      <c r="G175" s="235" t="s">
        <v>266</v>
      </c>
      <c r="H175" s="236">
        <v>2</v>
      </c>
      <c r="I175" s="237"/>
      <c r="J175" s="238">
        <f>ROUND(I175*H175,2)</f>
        <v>0</v>
      </c>
      <c r="K175" s="234" t="s">
        <v>207</v>
      </c>
      <c r="L175" s="43"/>
      <c r="M175" s="239" t="s">
        <v>19</v>
      </c>
      <c r="N175" s="240" t="s">
        <v>42</v>
      </c>
      <c r="O175" s="83"/>
      <c r="P175" s="228">
        <f>O175*H175</f>
        <v>0</v>
      </c>
      <c r="Q175" s="228">
        <v>0</v>
      </c>
      <c r="R175" s="228">
        <f>Q175*H175</f>
        <v>0</v>
      </c>
      <c r="S175" s="228">
        <v>0</v>
      </c>
      <c r="T175" s="229">
        <f>S175*H175</f>
        <v>0</v>
      </c>
      <c r="U175" s="37"/>
      <c r="V175" s="37"/>
      <c r="W175" s="37"/>
      <c r="X175" s="37"/>
      <c r="Y175" s="37"/>
      <c r="Z175" s="37"/>
      <c r="AA175" s="37"/>
      <c r="AB175" s="37"/>
      <c r="AC175" s="37"/>
      <c r="AD175" s="37"/>
      <c r="AE175" s="37"/>
      <c r="AR175" s="230" t="s">
        <v>355</v>
      </c>
      <c r="AT175" s="230" t="s">
        <v>259</v>
      </c>
      <c r="AU175" s="230" t="s">
        <v>80</v>
      </c>
      <c r="AY175" s="16" t="s">
        <v>202</v>
      </c>
      <c r="BE175" s="231">
        <f>IF(N175="základní",J175,0)</f>
        <v>0</v>
      </c>
      <c r="BF175" s="231">
        <f>IF(N175="snížená",J175,0)</f>
        <v>0</v>
      </c>
      <c r="BG175" s="231">
        <f>IF(N175="zákl. přenesená",J175,0)</f>
        <v>0</v>
      </c>
      <c r="BH175" s="231">
        <f>IF(N175="sníž. přenesená",J175,0)</f>
        <v>0</v>
      </c>
      <c r="BI175" s="231">
        <f>IF(N175="nulová",J175,0)</f>
        <v>0</v>
      </c>
      <c r="BJ175" s="16" t="s">
        <v>78</v>
      </c>
      <c r="BK175" s="231">
        <f>ROUND(I175*H175,2)</f>
        <v>0</v>
      </c>
      <c r="BL175" s="16" t="s">
        <v>355</v>
      </c>
      <c r="BM175" s="230" t="s">
        <v>599</v>
      </c>
    </row>
    <row r="176" s="2" customFormat="1" ht="21.75" customHeight="1">
      <c r="A176" s="37"/>
      <c r="B176" s="38"/>
      <c r="C176" s="218" t="s">
        <v>600</v>
      </c>
      <c r="D176" s="218" t="s">
        <v>203</v>
      </c>
      <c r="E176" s="219" t="s">
        <v>601</v>
      </c>
      <c r="F176" s="220" t="s">
        <v>602</v>
      </c>
      <c r="G176" s="221" t="s">
        <v>266</v>
      </c>
      <c r="H176" s="222">
        <v>1</v>
      </c>
      <c r="I176" s="223"/>
      <c r="J176" s="224">
        <f>ROUND(I176*H176,2)</f>
        <v>0</v>
      </c>
      <c r="K176" s="220" t="s">
        <v>207</v>
      </c>
      <c r="L176" s="225"/>
      <c r="M176" s="226" t="s">
        <v>19</v>
      </c>
      <c r="N176" s="227" t="s">
        <v>42</v>
      </c>
      <c r="O176" s="83"/>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275</v>
      </c>
      <c r="AT176" s="230" t="s">
        <v>203</v>
      </c>
      <c r="AU176" s="230" t="s">
        <v>80</v>
      </c>
      <c r="AY176" s="16" t="s">
        <v>202</v>
      </c>
      <c r="BE176" s="231">
        <f>IF(N176="základní",J176,0)</f>
        <v>0</v>
      </c>
      <c r="BF176" s="231">
        <f>IF(N176="snížená",J176,0)</f>
        <v>0</v>
      </c>
      <c r="BG176" s="231">
        <f>IF(N176="zákl. přenesená",J176,0)</f>
        <v>0</v>
      </c>
      <c r="BH176" s="231">
        <f>IF(N176="sníž. přenesená",J176,0)</f>
        <v>0</v>
      </c>
      <c r="BI176" s="231">
        <f>IF(N176="nulová",J176,0)</f>
        <v>0</v>
      </c>
      <c r="BJ176" s="16" t="s">
        <v>78</v>
      </c>
      <c r="BK176" s="231">
        <f>ROUND(I176*H176,2)</f>
        <v>0</v>
      </c>
      <c r="BL176" s="16" t="s">
        <v>275</v>
      </c>
      <c r="BM176" s="230" t="s">
        <v>603</v>
      </c>
    </row>
    <row r="177" s="2" customFormat="1">
      <c r="A177" s="37"/>
      <c r="B177" s="38"/>
      <c r="C177" s="39"/>
      <c r="D177" s="254" t="s">
        <v>341</v>
      </c>
      <c r="E177" s="39"/>
      <c r="F177" s="255" t="s">
        <v>604</v>
      </c>
      <c r="G177" s="39"/>
      <c r="H177" s="39"/>
      <c r="I177" s="146"/>
      <c r="J177" s="39"/>
      <c r="K177" s="39"/>
      <c r="L177" s="43"/>
      <c r="M177" s="256"/>
      <c r="N177" s="257"/>
      <c r="O177" s="83"/>
      <c r="P177" s="83"/>
      <c r="Q177" s="83"/>
      <c r="R177" s="83"/>
      <c r="S177" s="83"/>
      <c r="T177" s="84"/>
      <c r="U177" s="37"/>
      <c r="V177" s="37"/>
      <c r="W177" s="37"/>
      <c r="X177" s="37"/>
      <c r="Y177" s="37"/>
      <c r="Z177" s="37"/>
      <c r="AA177" s="37"/>
      <c r="AB177" s="37"/>
      <c r="AC177" s="37"/>
      <c r="AD177" s="37"/>
      <c r="AE177" s="37"/>
      <c r="AT177" s="16" t="s">
        <v>341</v>
      </c>
      <c r="AU177" s="16" t="s">
        <v>80</v>
      </c>
    </row>
    <row r="178" s="2" customFormat="1" ht="21.75" customHeight="1">
      <c r="A178" s="37"/>
      <c r="B178" s="38"/>
      <c r="C178" s="218" t="s">
        <v>605</v>
      </c>
      <c r="D178" s="218" t="s">
        <v>203</v>
      </c>
      <c r="E178" s="219" t="s">
        <v>606</v>
      </c>
      <c r="F178" s="220" t="s">
        <v>607</v>
      </c>
      <c r="G178" s="221" t="s">
        <v>266</v>
      </c>
      <c r="H178" s="222">
        <v>1</v>
      </c>
      <c r="I178" s="223"/>
      <c r="J178" s="224">
        <f>ROUND(I178*H178,2)</f>
        <v>0</v>
      </c>
      <c r="K178" s="220" t="s">
        <v>207</v>
      </c>
      <c r="L178" s="225"/>
      <c r="M178" s="226" t="s">
        <v>19</v>
      </c>
      <c r="N178" s="227" t="s">
        <v>42</v>
      </c>
      <c r="O178" s="83"/>
      <c r="P178" s="228">
        <f>O178*H178</f>
        <v>0</v>
      </c>
      <c r="Q178" s="228">
        <v>0</v>
      </c>
      <c r="R178" s="228">
        <f>Q178*H178</f>
        <v>0</v>
      </c>
      <c r="S178" s="228">
        <v>0</v>
      </c>
      <c r="T178" s="229">
        <f>S178*H178</f>
        <v>0</v>
      </c>
      <c r="U178" s="37"/>
      <c r="V178" s="37"/>
      <c r="W178" s="37"/>
      <c r="X178" s="37"/>
      <c r="Y178" s="37"/>
      <c r="Z178" s="37"/>
      <c r="AA178" s="37"/>
      <c r="AB178" s="37"/>
      <c r="AC178" s="37"/>
      <c r="AD178" s="37"/>
      <c r="AE178" s="37"/>
      <c r="AR178" s="230" t="s">
        <v>275</v>
      </c>
      <c r="AT178" s="230" t="s">
        <v>203</v>
      </c>
      <c r="AU178" s="230" t="s">
        <v>80</v>
      </c>
      <c r="AY178" s="16" t="s">
        <v>202</v>
      </c>
      <c r="BE178" s="231">
        <f>IF(N178="základní",J178,0)</f>
        <v>0</v>
      </c>
      <c r="BF178" s="231">
        <f>IF(N178="snížená",J178,0)</f>
        <v>0</v>
      </c>
      <c r="BG178" s="231">
        <f>IF(N178="zákl. přenesená",J178,0)</f>
        <v>0</v>
      </c>
      <c r="BH178" s="231">
        <f>IF(N178="sníž. přenesená",J178,0)</f>
        <v>0</v>
      </c>
      <c r="BI178" s="231">
        <f>IF(N178="nulová",J178,0)</f>
        <v>0</v>
      </c>
      <c r="BJ178" s="16" t="s">
        <v>78</v>
      </c>
      <c r="BK178" s="231">
        <f>ROUND(I178*H178,2)</f>
        <v>0</v>
      </c>
      <c r="BL178" s="16" t="s">
        <v>275</v>
      </c>
      <c r="BM178" s="230" t="s">
        <v>608</v>
      </c>
    </row>
    <row r="179" s="2" customFormat="1">
      <c r="A179" s="37"/>
      <c r="B179" s="38"/>
      <c r="C179" s="39"/>
      <c r="D179" s="254" t="s">
        <v>341</v>
      </c>
      <c r="E179" s="39"/>
      <c r="F179" s="255" t="s">
        <v>604</v>
      </c>
      <c r="G179" s="39"/>
      <c r="H179" s="39"/>
      <c r="I179" s="146"/>
      <c r="J179" s="39"/>
      <c r="K179" s="39"/>
      <c r="L179" s="43"/>
      <c r="M179" s="256"/>
      <c r="N179" s="257"/>
      <c r="O179" s="83"/>
      <c r="P179" s="83"/>
      <c r="Q179" s="83"/>
      <c r="R179" s="83"/>
      <c r="S179" s="83"/>
      <c r="T179" s="84"/>
      <c r="U179" s="37"/>
      <c r="V179" s="37"/>
      <c r="W179" s="37"/>
      <c r="X179" s="37"/>
      <c r="Y179" s="37"/>
      <c r="Z179" s="37"/>
      <c r="AA179" s="37"/>
      <c r="AB179" s="37"/>
      <c r="AC179" s="37"/>
      <c r="AD179" s="37"/>
      <c r="AE179" s="37"/>
      <c r="AT179" s="16" t="s">
        <v>341</v>
      </c>
      <c r="AU179" s="16" t="s">
        <v>80</v>
      </c>
    </row>
    <row r="180" s="2" customFormat="1" ht="21.75" customHeight="1">
      <c r="A180" s="37"/>
      <c r="B180" s="38"/>
      <c r="C180" s="218" t="s">
        <v>609</v>
      </c>
      <c r="D180" s="218" t="s">
        <v>203</v>
      </c>
      <c r="E180" s="219" t="s">
        <v>610</v>
      </c>
      <c r="F180" s="220" t="s">
        <v>611</v>
      </c>
      <c r="G180" s="221" t="s">
        <v>266</v>
      </c>
      <c r="H180" s="222">
        <v>2</v>
      </c>
      <c r="I180" s="223"/>
      <c r="J180" s="224">
        <f>ROUND(I180*H180,2)</f>
        <v>0</v>
      </c>
      <c r="K180" s="220" t="s">
        <v>207</v>
      </c>
      <c r="L180" s="225"/>
      <c r="M180" s="226" t="s">
        <v>19</v>
      </c>
      <c r="N180" s="227" t="s">
        <v>42</v>
      </c>
      <c r="O180" s="83"/>
      <c r="P180" s="228">
        <f>O180*H180</f>
        <v>0</v>
      </c>
      <c r="Q180" s="228">
        <v>0</v>
      </c>
      <c r="R180" s="228">
        <f>Q180*H180</f>
        <v>0</v>
      </c>
      <c r="S180" s="228">
        <v>0</v>
      </c>
      <c r="T180" s="229">
        <f>S180*H180</f>
        <v>0</v>
      </c>
      <c r="U180" s="37"/>
      <c r="V180" s="37"/>
      <c r="W180" s="37"/>
      <c r="X180" s="37"/>
      <c r="Y180" s="37"/>
      <c r="Z180" s="37"/>
      <c r="AA180" s="37"/>
      <c r="AB180" s="37"/>
      <c r="AC180" s="37"/>
      <c r="AD180" s="37"/>
      <c r="AE180" s="37"/>
      <c r="AR180" s="230" t="s">
        <v>275</v>
      </c>
      <c r="AT180" s="230" t="s">
        <v>203</v>
      </c>
      <c r="AU180" s="230" t="s">
        <v>80</v>
      </c>
      <c r="AY180" s="16" t="s">
        <v>202</v>
      </c>
      <c r="BE180" s="231">
        <f>IF(N180="základní",J180,0)</f>
        <v>0</v>
      </c>
      <c r="BF180" s="231">
        <f>IF(N180="snížená",J180,0)</f>
        <v>0</v>
      </c>
      <c r="BG180" s="231">
        <f>IF(N180="zákl. přenesená",J180,0)</f>
        <v>0</v>
      </c>
      <c r="BH180" s="231">
        <f>IF(N180="sníž. přenesená",J180,0)</f>
        <v>0</v>
      </c>
      <c r="BI180" s="231">
        <f>IF(N180="nulová",J180,0)</f>
        <v>0</v>
      </c>
      <c r="BJ180" s="16" t="s">
        <v>78</v>
      </c>
      <c r="BK180" s="231">
        <f>ROUND(I180*H180,2)</f>
        <v>0</v>
      </c>
      <c r="BL180" s="16" t="s">
        <v>275</v>
      </c>
      <c r="BM180" s="230" t="s">
        <v>612</v>
      </c>
    </row>
    <row r="181" s="2" customFormat="1">
      <c r="A181" s="37"/>
      <c r="B181" s="38"/>
      <c r="C181" s="39"/>
      <c r="D181" s="254" t="s">
        <v>341</v>
      </c>
      <c r="E181" s="39"/>
      <c r="F181" s="255" t="s">
        <v>604</v>
      </c>
      <c r="G181" s="39"/>
      <c r="H181" s="39"/>
      <c r="I181" s="146"/>
      <c r="J181" s="39"/>
      <c r="K181" s="39"/>
      <c r="L181" s="43"/>
      <c r="M181" s="256"/>
      <c r="N181" s="257"/>
      <c r="O181" s="83"/>
      <c r="P181" s="83"/>
      <c r="Q181" s="83"/>
      <c r="R181" s="83"/>
      <c r="S181" s="83"/>
      <c r="T181" s="84"/>
      <c r="U181" s="37"/>
      <c r="V181" s="37"/>
      <c r="W181" s="37"/>
      <c r="X181" s="37"/>
      <c r="Y181" s="37"/>
      <c r="Z181" s="37"/>
      <c r="AA181" s="37"/>
      <c r="AB181" s="37"/>
      <c r="AC181" s="37"/>
      <c r="AD181" s="37"/>
      <c r="AE181" s="37"/>
      <c r="AT181" s="16" t="s">
        <v>341</v>
      </c>
      <c r="AU181" s="16" t="s">
        <v>80</v>
      </c>
    </row>
    <row r="182" s="2" customFormat="1" ht="21.75" customHeight="1">
      <c r="A182" s="37"/>
      <c r="B182" s="38"/>
      <c r="C182" s="218" t="s">
        <v>613</v>
      </c>
      <c r="D182" s="218" t="s">
        <v>203</v>
      </c>
      <c r="E182" s="219" t="s">
        <v>614</v>
      </c>
      <c r="F182" s="220" t="s">
        <v>615</v>
      </c>
      <c r="G182" s="221" t="s">
        <v>266</v>
      </c>
      <c r="H182" s="222">
        <v>2</v>
      </c>
      <c r="I182" s="223"/>
      <c r="J182" s="224">
        <f>ROUND(I182*H182,2)</f>
        <v>0</v>
      </c>
      <c r="K182" s="220" t="s">
        <v>207</v>
      </c>
      <c r="L182" s="225"/>
      <c r="M182" s="226" t="s">
        <v>19</v>
      </c>
      <c r="N182" s="227" t="s">
        <v>42</v>
      </c>
      <c r="O182" s="83"/>
      <c r="P182" s="228">
        <f>O182*H182</f>
        <v>0</v>
      </c>
      <c r="Q182" s="228">
        <v>0</v>
      </c>
      <c r="R182" s="228">
        <f>Q182*H182</f>
        <v>0</v>
      </c>
      <c r="S182" s="228">
        <v>0</v>
      </c>
      <c r="T182" s="229">
        <f>S182*H182</f>
        <v>0</v>
      </c>
      <c r="U182" s="37"/>
      <c r="V182" s="37"/>
      <c r="W182" s="37"/>
      <c r="X182" s="37"/>
      <c r="Y182" s="37"/>
      <c r="Z182" s="37"/>
      <c r="AA182" s="37"/>
      <c r="AB182" s="37"/>
      <c r="AC182" s="37"/>
      <c r="AD182" s="37"/>
      <c r="AE182" s="37"/>
      <c r="AR182" s="230" t="s">
        <v>275</v>
      </c>
      <c r="AT182" s="230" t="s">
        <v>203</v>
      </c>
      <c r="AU182" s="230" t="s">
        <v>80</v>
      </c>
      <c r="AY182" s="16" t="s">
        <v>202</v>
      </c>
      <c r="BE182" s="231">
        <f>IF(N182="základní",J182,0)</f>
        <v>0</v>
      </c>
      <c r="BF182" s="231">
        <f>IF(N182="snížená",J182,0)</f>
        <v>0</v>
      </c>
      <c r="BG182" s="231">
        <f>IF(N182="zákl. přenesená",J182,0)</f>
        <v>0</v>
      </c>
      <c r="BH182" s="231">
        <f>IF(N182="sníž. přenesená",J182,0)</f>
        <v>0</v>
      </c>
      <c r="BI182" s="231">
        <f>IF(N182="nulová",J182,0)</f>
        <v>0</v>
      </c>
      <c r="BJ182" s="16" t="s">
        <v>78</v>
      </c>
      <c r="BK182" s="231">
        <f>ROUND(I182*H182,2)</f>
        <v>0</v>
      </c>
      <c r="BL182" s="16" t="s">
        <v>275</v>
      </c>
      <c r="BM182" s="230" t="s">
        <v>616</v>
      </c>
    </row>
    <row r="183" s="2" customFormat="1">
      <c r="A183" s="37"/>
      <c r="B183" s="38"/>
      <c r="C183" s="39"/>
      <c r="D183" s="254" t="s">
        <v>341</v>
      </c>
      <c r="E183" s="39"/>
      <c r="F183" s="255" t="s">
        <v>604</v>
      </c>
      <c r="G183" s="39"/>
      <c r="H183" s="39"/>
      <c r="I183" s="146"/>
      <c r="J183" s="39"/>
      <c r="K183" s="39"/>
      <c r="L183" s="43"/>
      <c r="M183" s="256"/>
      <c r="N183" s="257"/>
      <c r="O183" s="83"/>
      <c r="P183" s="83"/>
      <c r="Q183" s="83"/>
      <c r="R183" s="83"/>
      <c r="S183" s="83"/>
      <c r="T183" s="84"/>
      <c r="U183" s="37"/>
      <c r="V183" s="37"/>
      <c r="W183" s="37"/>
      <c r="X183" s="37"/>
      <c r="Y183" s="37"/>
      <c r="Z183" s="37"/>
      <c r="AA183" s="37"/>
      <c r="AB183" s="37"/>
      <c r="AC183" s="37"/>
      <c r="AD183" s="37"/>
      <c r="AE183" s="37"/>
      <c r="AT183" s="16" t="s">
        <v>341</v>
      </c>
      <c r="AU183" s="16" t="s">
        <v>80</v>
      </c>
    </row>
    <row r="184" s="2" customFormat="1" ht="16.5" customHeight="1">
      <c r="A184" s="37"/>
      <c r="B184" s="38"/>
      <c r="C184" s="218" t="s">
        <v>617</v>
      </c>
      <c r="D184" s="218" t="s">
        <v>203</v>
      </c>
      <c r="E184" s="219" t="s">
        <v>618</v>
      </c>
      <c r="F184" s="220" t="s">
        <v>619</v>
      </c>
      <c r="G184" s="221" t="s">
        <v>266</v>
      </c>
      <c r="H184" s="222">
        <v>3</v>
      </c>
      <c r="I184" s="223"/>
      <c r="J184" s="224">
        <f>ROUND(I184*H184,2)</f>
        <v>0</v>
      </c>
      <c r="K184" s="220" t="s">
        <v>19</v>
      </c>
      <c r="L184" s="225"/>
      <c r="M184" s="226" t="s">
        <v>19</v>
      </c>
      <c r="N184" s="227" t="s">
        <v>42</v>
      </c>
      <c r="O184" s="83"/>
      <c r="P184" s="228">
        <f>O184*H184</f>
        <v>0</v>
      </c>
      <c r="Q184" s="228">
        <v>0</v>
      </c>
      <c r="R184" s="228">
        <f>Q184*H184</f>
        <v>0</v>
      </c>
      <c r="S184" s="228">
        <v>0</v>
      </c>
      <c r="T184" s="229">
        <f>S184*H184</f>
        <v>0</v>
      </c>
      <c r="U184" s="37"/>
      <c r="V184" s="37"/>
      <c r="W184" s="37"/>
      <c r="X184" s="37"/>
      <c r="Y184" s="37"/>
      <c r="Z184" s="37"/>
      <c r="AA184" s="37"/>
      <c r="AB184" s="37"/>
      <c r="AC184" s="37"/>
      <c r="AD184" s="37"/>
      <c r="AE184" s="37"/>
      <c r="AR184" s="230" t="s">
        <v>275</v>
      </c>
      <c r="AT184" s="230" t="s">
        <v>203</v>
      </c>
      <c r="AU184" s="230" t="s">
        <v>80</v>
      </c>
      <c r="AY184" s="16" t="s">
        <v>202</v>
      </c>
      <c r="BE184" s="231">
        <f>IF(N184="základní",J184,0)</f>
        <v>0</v>
      </c>
      <c r="BF184" s="231">
        <f>IF(N184="snížená",J184,0)</f>
        <v>0</v>
      </c>
      <c r="BG184" s="231">
        <f>IF(N184="zákl. přenesená",J184,0)</f>
        <v>0</v>
      </c>
      <c r="BH184" s="231">
        <f>IF(N184="sníž. přenesená",J184,0)</f>
        <v>0</v>
      </c>
      <c r="BI184" s="231">
        <f>IF(N184="nulová",J184,0)</f>
        <v>0</v>
      </c>
      <c r="BJ184" s="16" t="s">
        <v>78</v>
      </c>
      <c r="BK184" s="231">
        <f>ROUND(I184*H184,2)</f>
        <v>0</v>
      </c>
      <c r="BL184" s="16" t="s">
        <v>275</v>
      </c>
      <c r="BM184" s="230" t="s">
        <v>620</v>
      </c>
    </row>
    <row r="185" s="2" customFormat="1">
      <c r="A185" s="37"/>
      <c r="B185" s="38"/>
      <c r="C185" s="39"/>
      <c r="D185" s="254" t="s">
        <v>341</v>
      </c>
      <c r="E185" s="39"/>
      <c r="F185" s="255" t="s">
        <v>621</v>
      </c>
      <c r="G185" s="39"/>
      <c r="H185" s="39"/>
      <c r="I185" s="146"/>
      <c r="J185" s="39"/>
      <c r="K185" s="39"/>
      <c r="L185" s="43"/>
      <c r="M185" s="256"/>
      <c r="N185" s="257"/>
      <c r="O185" s="83"/>
      <c r="P185" s="83"/>
      <c r="Q185" s="83"/>
      <c r="R185" s="83"/>
      <c r="S185" s="83"/>
      <c r="T185" s="84"/>
      <c r="U185" s="37"/>
      <c r="V185" s="37"/>
      <c r="W185" s="37"/>
      <c r="X185" s="37"/>
      <c r="Y185" s="37"/>
      <c r="Z185" s="37"/>
      <c r="AA185" s="37"/>
      <c r="AB185" s="37"/>
      <c r="AC185" s="37"/>
      <c r="AD185" s="37"/>
      <c r="AE185" s="37"/>
      <c r="AT185" s="16" t="s">
        <v>341</v>
      </c>
      <c r="AU185" s="16" t="s">
        <v>80</v>
      </c>
    </row>
    <row r="186" s="2" customFormat="1" ht="16.5" customHeight="1">
      <c r="A186" s="37"/>
      <c r="B186" s="38"/>
      <c r="C186" s="218" t="s">
        <v>622</v>
      </c>
      <c r="D186" s="218" t="s">
        <v>203</v>
      </c>
      <c r="E186" s="219" t="s">
        <v>623</v>
      </c>
      <c r="F186" s="220" t="s">
        <v>624</v>
      </c>
      <c r="G186" s="221" t="s">
        <v>266</v>
      </c>
      <c r="H186" s="222">
        <v>3</v>
      </c>
      <c r="I186" s="223"/>
      <c r="J186" s="224">
        <f>ROUND(I186*H186,2)</f>
        <v>0</v>
      </c>
      <c r="K186" s="220" t="s">
        <v>19</v>
      </c>
      <c r="L186" s="225"/>
      <c r="M186" s="226" t="s">
        <v>19</v>
      </c>
      <c r="N186" s="227" t="s">
        <v>42</v>
      </c>
      <c r="O186" s="83"/>
      <c r="P186" s="228">
        <f>O186*H186</f>
        <v>0</v>
      </c>
      <c r="Q186" s="228">
        <v>0</v>
      </c>
      <c r="R186" s="228">
        <f>Q186*H186</f>
        <v>0</v>
      </c>
      <c r="S186" s="228">
        <v>0</v>
      </c>
      <c r="T186" s="229">
        <f>S186*H186</f>
        <v>0</v>
      </c>
      <c r="U186" s="37"/>
      <c r="V186" s="37"/>
      <c r="W186" s="37"/>
      <c r="X186" s="37"/>
      <c r="Y186" s="37"/>
      <c r="Z186" s="37"/>
      <c r="AA186" s="37"/>
      <c r="AB186" s="37"/>
      <c r="AC186" s="37"/>
      <c r="AD186" s="37"/>
      <c r="AE186" s="37"/>
      <c r="AR186" s="230" t="s">
        <v>275</v>
      </c>
      <c r="AT186" s="230" t="s">
        <v>203</v>
      </c>
      <c r="AU186" s="230" t="s">
        <v>80</v>
      </c>
      <c r="AY186" s="16" t="s">
        <v>202</v>
      </c>
      <c r="BE186" s="231">
        <f>IF(N186="základní",J186,0)</f>
        <v>0</v>
      </c>
      <c r="BF186" s="231">
        <f>IF(N186="snížená",J186,0)</f>
        <v>0</v>
      </c>
      <c r="BG186" s="231">
        <f>IF(N186="zákl. přenesená",J186,0)</f>
        <v>0</v>
      </c>
      <c r="BH186" s="231">
        <f>IF(N186="sníž. přenesená",J186,0)</f>
        <v>0</v>
      </c>
      <c r="BI186" s="231">
        <f>IF(N186="nulová",J186,0)</f>
        <v>0</v>
      </c>
      <c r="BJ186" s="16" t="s">
        <v>78</v>
      </c>
      <c r="BK186" s="231">
        <f>ROUND(I186*H186,2)</f>
        <v>0</v>
      </c>
      <c r="BL186" s="16" t="s">
        <v>275</v>
      </c>
      <c r="BM186" s="230" t="s">
        <v>625</v>
      </c>
    </row>
    <row r="187" s="2" customFormat="1">
      <c r="A187" s="37"/>
      <c r="B187" s="38"/>
      <c r="C187" s="39"/>
      <c r="D187" s="254" t="s">
        <v>341</v>
      </c>
      <c r="E187" s="39"/>
      <c r="F187" s="255" t="s">
        <v>626</v>
      </c>
      <c r="G187" s="39"/>
      <c r="H187" s="39"/>
      <c r="I187" s="146"/>
      <c r="J187" s="39"/>
      <c r="K187" s="39"/>
      <c r="L187" s="43"/>
      <c r="M187" s="256"/>
      <c r="N187" s="257"/>
      <c r="O187" s="83"/>
      <c r="P187" s="83"/>
      <c r="Q187" s="83"/>
      <c r="R187" s="83"/>
      <c r="S187" s="83"/>
      <c r="T187" s="84"/>
      <c r="U187" s="37"/>
      <c r="V187" s="37"/>
      <c r="W187" s="37"/>
      <c r="X187" s="37"/>
      <c r="Y187" s="37"/>
      <c r="Z187" s="37"/>
      <c r="AA187" s="37"/>
      <c r="AB187" s="37"/>
      <c r="AC187" s="37"/>
      <c r="AD187" s="37"/>
      <c r="AE187" s="37"/>
      <c r="AT187" s="16" t="s">
        <v>341</v>
      </c>
      <c r="AU187" s="16" t="s">
        <v>80</v>
      </c>
    </row>
    <row r="188" s="2" customFormat="1" ht="21.75" customHeight="1">
      <c r="A188" s="37"/>
      <c r="B188" s="38"/>
      <c r="C188" s="218" t="s">
        <v>627</v>
      </c>
      <c r="D188" s="218" t="s">
        <v>203</v>
      </c>
      <c r="E188" s="219" t="s">
        <v>628</v>
      </c>
      <c r="F188" s="220" t="s">
        <v>629</v>
      </c>
      <c r="G188" s="221" t="s">
        <v>266</v>
      </c>
      <c r="H188" s="222">
        <v>1</v>
      </c>
      <c r="I188" s="223"/>
      <c r="J188" s="224">
        <f>ROUND(I188*H188,2)</f>
        <v>0</v>
      </c>
      <c r="K188" s="220" t="s">
        <v>207</v>
      </c>
      <c r="L188" s="225"/>
      <c r="M188" s="226" t="s">
        <v>19</v>
      </c>
      <c r="N188" s="227" t="s">
        <v>42</v>
      </c>
      <c r="O188" s="83"/>
      <c r="P188" s="228">
        <f>O188*H188</f>
        <v>0</v>
      </c>
      <c r="Q188" s="228">
        <v>0</v>
      </c>
      <c r="R188" s="228">
        <f>Q188*H188</f>
        <v>0</v>
      </c>
      <c r="S188" s="228">
        <v>0</v>
      </c>
      <c r="T188" s="229">
        <f>S188*H188</f>
        <v>0</v>
      </c>
      <c r="U188" s="37"/>
      <c r="V188" s="37"/>
      <c r="W188" s="37"/>
      <c r="X188" s="37"/>
      <c r="Y188" s="37"/>
      <c r="Z188" s="37"/>
      <c r="AA188" s="37"/>
      <c r="AB188" s="37"/>
      <c r="AC188" s="37"/>
      <c r="AD188" s="37"/>
      <c r="AE188" s="37"/>
      <c r="AR188" s="230" t="s">
        <v>275</v>
      </c>
      <c r="AT188" s="230" t="s">
        <v>203</v>
      </c>
      <c r="AU188" s="230" t="s">
        <v>80</v>
      </c>
      <c r="AY188" s="16" t="s">
        <v>202</v>
      </c>
      <c r="BE188" s="231">
        <f>IF(N188="základní",J188,0)</f>
        <v>0</v>
      </c>
      <c r="BF188" s="231">
        <f>IF(N188="snížená",J188,0)</f>
        <v>0</v>
      </c>
      <c r="BG188" s="231">
        <f>IF(N188="zákl. přenesená",J188,0)</f>
        <v>0</v>
      </c>
      <c r="BH188" s="231">
        <f>IF(N188="sníž. přenesená",J188,0)</f>
        <v>0</v>
      </c>
      <c r="BI188" s="231">
        <f>IF(N188="nulová",J188,0)</f>
        <v>0</v>
      </c>
      <c r="BJ188" s="16" t="s">
        <v>78</v>
      </c>
      <c r="BK188" s="231">
        <f>ROUND(I188*H188,2)</f>
        <v>0</v>
      </c>
      <c r="BL188" s="16" t="s">
        <v>275</v>
      </c>
      <c r="BM188" s="230" t="s">
        <v>630</v>
      </c>
    </row>
    <row r="189" s="2" customFormat="1" ht="21.75" customHeight="1">
      <c r="A189" s="37"/>
      <c r="B189" s="38"/>
      <c r="C189" s="232" t="s">
        <v>631</v>
      </c>
      <c r="D189" s="232" t="s">
        <v>259</v>
      </c>
      <c r="E189" s="233" t="s">
        <v>632</v>
      </c>
      <c r="F189" s="234" t="s">
        <v>633</v>
      </c>
      <c r="G189" s="235" t="s">
        <v>266</v>
      </c>
      <c r="H189" s="236">
        <v>3</v>
      </c>
      <c r="I189" s="237"/>
      <c r="J189" s="238">
        <f>ROUND(I189*H189,2)</f>
        <v>0</v>
      </c>
      <c r="K189" s="234" t="s">
        <v>207</v>
      </c>
      <c r="L189" s="43"/>
      <c r="M189" s="239" t="s">
        <v>19</v>
      </c>
      <c r="N189" s="240" t="s">
        <v>42</v>
      </c>
      <c r="O189" s="83"/>
      <c r="P189" s="228">
        <f>O189*H189</f>
        <v>0</v>
      </c>
      <c r="Q189" s="228">
        <v>0</v>
      </c>
      <c r="R189" s="228">
        <f>Q189*H189</f>
        <v>0</v>
      </c>
      <c r="S189" s="228">
        <v>0</v>
      </c>
      <c r="T189" s="229">
        <f>S189*H189</f>
        <v>0</v>
      </c>
      <c r="U189" s="37"/>
      <c r="V189" s="37"/>
      <c r="W189" s="37"/>
      <c r="X189" s="37"/>
      <c r="Y189" s="37"/>
      <c r="Z189" s="37"/>
      <c r="AA189" s="37"/>
      <c r="AB189" s="37"/>
      <c r="AC189" s="37"/>
      <c r="AD189" s="37"/>
      <c r="AE189" s="37"/>
      <c r="AR189" s="230" t="s">
        <v>209</v>
      </c>
      <c r="AT189" s="230" t="s">
        <v>259</v>
      </c>
      <c r="AU189" s="230" t="s">
        <v>80</v>
      </c>
      <c r="AY189" s="16" t="s">
        <v>202</v>
      </c>
      <c r="BE189" s="231">
        <f>IF(N189="základní",J189,0)</f>
        <v>0</v>
      </c>
      <c r="BF189" s="231">
        <f>IF(N189="snížená",J189,0)</f>
        <v>0</v>
      </c>
      <c r="BG189" s="231">
        <f>IF(N189="zákl. přenesená",J189,0)</f>
        <v>0</v>
      </c>
      <c r="BH189" s="231">
        <f>IF(N189="sníž. přenesená",J189,0)</f>
        <v>0</v>
      </c>
      <c r="BI189" s="231">
        <f>IF(N189="nulová",J189,0)</f>
        <v>0</v>
      </c>
      <c r="BJ189" s="16" t="s">
        <v>78</v>
      </c>
      <c r="BK189" s="231">
        <f>ROUND(I189*H189,2)</f>
        <v>0</v>
      </c>
      <c r="BL189" s="16" t="s">
        <v>209</v>
      </c>
      <c r="BM189" s="230" t="s">
        <v>634</v>
      </c>
    </row>
    <row r="190" s="2" customFormat="1" ht="44.25" customHeight="1">
      <c r="A190" s="37"/>
      <c r="B190" s="38"/>
      <c r="C190" s="232" t="s">
        <v>635</v>
      </c>
      <c r="D190" s="232" t="s">
        <v>259</v>
      </c>
      <c r="E190" s="233" t="s">
        <v>636</v>
      </c>
      <c r="F190" s="234" t="s">
        <v>637</v>
      </c>
      <c r="G190" s="235" t="s">
        <v>266</v>
      </c>
      <c r="H190" s="236">
        <v>2</v>
      </c>
      <c r="I190" s="237"/>
      <c r="J190" s="238">
        <f>ROUND(I190*H190,2)</f>
        <v>0</v>
      </c>
      <c r="K190" s="234" t="s">
        <v>207</v>
      </c>
      <c r="L190" s="43"/>
      <c r="M190" s="239" t="s">
        <v>19</v>
      </c>
      <c r="N190" s="240" t="s">
        <v>42</v>
      </c>
      <c r="O190" s="83"/>
      <c r="P190" s="228">
        <f>O190*H190</f>
        <v>0</v>
      </c>
      <c r="Q190" s="228">
        <v>0</v>
      </c>
      <c r="R190" s="228">
        <f>Q190*H190</f>
        <v>0</v>
      </c>
      <c r="S190" s="228">
        <v>0</v>
      </c>
      <c r="T190" s="229">
        <f>S190*H190</f>
        <v>0</v>
      </c>
      <c r="U190" s="37"/>
      <c r="V190" s="37"/>
      <c r="W190" s="37"/>
      <c r="X190" s="37"/>
      <c r="Y190" s="37"/>
      <c r="Z190" s="37"/>
      <c r="AA190" s="37"/>
      <c r="AB190" s="37"/>
      <c r="AC190" s="37"/>
      <c r="AD190" s="37"/>
      <c r="AE190" s="37"/>
      <c r="AR190" s="230" t="s">
        <v>209</v>
      </c>
      <c r="AT190" s="230" t="s">
        <v>259</v>
      </c>
      <c r="AU190" s="230" t="s">
        <v>80</v>
      </c>
      <c r="AY190" s="16" t="s">
        <v>202</v>
      </c>
      <c r="BE190" s="231">
        <f>IF(N190="základní",J190,0)</f>
        <v>0</v>
      </c>
      <c r="BF190" s="231">
        <f>IF(N190="snížená",J190,0)</f>
        <v>0</v>
      </c>
      <c r="BG190" s="231">
        <f>IF(N190="zákl. přenesená",J190,0)</f>
        <v>0</v>
      </c>
      <c r="BH190" s="231">
        <f>IF(N190="sníž. přenesená",J190,0)</f>
        <v>0</v>
      </c>
      <c r="BI190" s="231">
        <f>IF(N190="nulová",J190,0)</f>
        <v>0</v>
      </c>
      <c r="BJ190" s="16" t="s">
        <v>78</v>
      </c>
      <c r="BK190" s="231">
        <f>ROUND(I190*H190,2)</f>
        <v>0</v>
      </c>
      <c r="BL190" s="16" t="s">
        <v>209</v>
      </c>
      <c r="BM190" s="230" t="s">
        <v>638</v>
      </c>
    </row>
    <row r="191" s="2" customFormat="1" ht="44.25" customHeight="1">
      <c r="A191" s="37"/>
      <c r="B191" s="38"/>
      <c r="C191" s="232" t="s">
        <v>639</v>
      </c>
      <c r="D191" s="232" t="s">
        <v>259</v>
      </c>
      <c r="E191" s="233" t="s">
        <v>640</v>
      </c>
      <c r="F191" s="234" t="s">
        <v>641</v>
      </c>
      <c r="G191" s="235" t="s">
        <v>266</v>
      </c>
      <c r="H191" s="236">
        <v>1</v>
      </c>
      <c r="I191" s="237"/>
      <c r="J191" s="238">
        <f>ROUND(I191*H191,2)</f>
        <v>0</v>
      </c>
      <c r="K191" s="234" t="s">
        <v>207</v>
      </c>
      <c r="L191" s="43"/>
      <c r="M191" s="239" t="s">
        <v>19</v>
      </c>
      <c r="N191" s="240" t="s">
        <v>42</v>
      </c>
      <c r="O191" s="83"/>
      <c r="P191" s="228">
        <f>O191*H191</f>
        <v>0</v>
      </c>
      <c r="Q191" s="228">
        <v>0</v>
      </c>
      <c r="R191" s="228">
        <f>Q191*H191</f>
        <v>0</v>
      </c>
      <c r="S191" s="228">
        <v>0</v>
      </c>
      <c r="T191" s="229">
        <f>S191*H191</f>
        <v>0</v>
      </c>
      <c r="U191" s="37"/>
      <c r="V191" s="37"/>
      <c r="W191" s="37"/>
      <c r="X191" s="37"/>
      <c r="Y191" s="37"/>
      <c r="Z191" s="37"/>
      <c r="AA191" s="37"/>
      <c r="AB191" s="37"/>
      <c r="AC191" s="37"/>
      <c r="AD191" s="37"/>
      <c r="AE191" s="37"/>
      <c r="AR191" s="230" t="s">
        <v>209</v>
      </c>
      <c r="AT191" s="230" t="s">
        <v>259</v>
      </c>
      <c r="AU191" s="230" t="s">
        <v>80</v>
      </c>
      <c r="AY191" s="16" t="s">
        <v>202</v>
      </c>
      <c r="BE191" s="231">
        <f>IF(N191="základní",J191,0)</f>
        <v>0</v>
      </c>
      <c r="BF191" s="231">
        <f>IF(N191="snížená",J191,0)</f>
        <v>0</v>
      </c>
      <c r="BG191" s="231">
        <f>IF(N191="zákl. přenesená",J191,0)</f>
        <v>0</v>
      </c>
      <c r="BH191" s="231">
        <f>IF(N191="sníž. přenesená",J191,0)</f>
        <v>0</v>
      </c>
      <c r="BI191" s="231">
        <f>IF(N191="nulová",J191,0)</f>
        <v>0</v>
      </c>
      <c r="BJ191" s="16" t="s">
        <v>78</v>
      </c>
      <c r="BK191" s="231">
        <f>ROUND(I191*H191,2)</f>
        <v>0</v>
      </c>
      <c r="BL191" s="16" t="s">
        <v>209</v>
      </c>
      <c r="BM191" s="230" t="s">
        <v>642</v>
      </c>
    </row>
    <row r="192" s="2" customFormat="1" ht="21.75" customHeight="1">
      <c r="A192" s="37"/>
      <c r="B192" s="38"/>
      <c r="C192" s="232" t="s">
        <v>643</v>
      </c>
      <c r="D192" s="232" t="s">
        <v>259</v>
      </c>
      <c r="E192" s="233" t="s">
        <v>644</v>
      </c>
      <c r="F192" s="234" t="s">
        <v>645</v>
      </c>
      <c r="G192" s="235" t="s">
        <v>266</v>
      </c>
      <c r="H192" s="236">
        <v>3</v>
      </c>
      <c r="I192" s="237"/>
      <c r="J192" s="238">
        <f>ROUND(I192*H192,2)</f>
        <v>0</v>
      </c>
      <c r="K192" s="234" t="s">
        <v>207</v>
      </c>
      <c r="L192" s="43"/>
      <c r="M192" s="239" t="s">
        <v>19</v>
      </c>
      <c r="N192" s="240" t="s">
        <v>42</v>
      </c>
      <c r="O192" s="83"/>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209</v>
      </c>
      <c r="AT192" s="230" t="s">
        <v>259</v>
      </c>
      <c r="AU192" s="230" t="s">
        <v>80</v>
      </c>
      <c r="AY192" s="16" t="s">
        <v>202</v>
      </c>
      <c r="BE192" s="231">
        <f>IF(N192="základní",J192,0)</f>
        <v>0</v>
      </c>
      <c r="BF192" s="231">
        <f>IF(N192="snížená",J192,0)</f>
        <v>0</v>
      </c>
      <c r="BG192" s="231">
        <f>IF(N192="zákl. přenesená",J192,0)</f>
        <v>0</v>
      </c>
      <c r="BH192" s="231">
        <f>IF(N192="sníž. přenesená",J192,0)</f>
        <v>0</v>
      </c>
      <c r="BI192" s="231">
        <f>IF(N192="nulová",J192,0)</f>
        <v>0</v>
      </c>
      <c r="BJ192" s="16" t="s">
        <v>78</v>
      </c>
      <c r="BK192" s="231">
        <f>ROUND(I192*H192,2)</f>
        <v>0</v>
      </c>
      <c r="BL192" s="16" t="s">
        <v>209</v>
      </c>
      <c r="BM192" s="230" t="s">
        <v>646</v>
      </c>
    </row>
    <row r="193" s="2" customFormat="1" ht="21.75" customHeight="1">
      <c r="A193" s="37"/>
      <c r="B193" s="38"/>
      <c r="C193" s="232" t="s">
        <v>647</v>
      </c>
      <c r="D193" s="232" t="s">
        <v>259</v>
      </c>
      <c r="E193" s="233" t="s">
        <v>648</v>
      </c>
      <c r="F193" s="234" t="s">
        <v>649</v>
      </c>
      <c r="G193" s="235" t="s">
        <v>266</v>
      </c>
      <c r="H193" s="236">
        <v>2</v>
      </c>
      <c r="I193" s="237"/>
      <c r="J193" s="238">
        <f>ROUND(I193*H193,2)</f>
        <v>0</v>
      </c>
      <c r="K193" s="234" t="s">
        <v>207</v>
      </c>
      <c r="L193" s="43"/>
      <c r="M193" s="239" t="s">
        <v>19</v>
      </c>
      <c r="N193" s="240" t="s">
        <v>42</v>
      </c>
      <c r="O193" s="83"/>
      <c r="P193" s="228">
        <f>O193*H193</f>
        <v>0</v>
      </c>
      <c r="Q193" s="228">
        <v>0</v>
      </c>
      <c r="R193" s="228">
        <f>Q193*H193</f>
        <v>0</v>
      </c>
      <c r="S193" s="228">
        <v>0</v>
      </c>
      <c r="T193" s="229">
        <f>S193*H193</f>
        <v>0</v>
      </c>
      <c r="U193" s="37"/>
      <c r="V193" s="37"/>
      <c r="W193" s="37"/>
      <c r="X193" s="37"/>
      <c r="Y193" s="37"/>
      <c r="Z193" s="37"/>
      <c r="AA193" s="37"/>
      <c r="AB193" s="37"/>
      <c r="AC193" s="37"/>
      <c r="AD193" s="37"/>
      <c r="AE193" s="37"/>
      <c r="AR193" s="230" t="s">
        <v>209</v>
      </c>
      <c r="AT193" s="230" t="s">
        <v>259</v>
      </c>
      <c r="AU193" s="230" t="s">
        <v>80</v>
      </c>
      <c r="AY193" s="16" t="s">
        <v>202</v>
      </c>
      <c r="BE193" s="231">
        <f>IF(N193="základní",J193,0)</f>
        <v>0</v>
      </c>
      <c r="BF193" s="231">
        <f>IF(N193="snížená",J193,0)</f>
        <v>0</v>
      </c>
      <c r="BG193" s="231">
        <f>IF(N193="zákl. přenesená",J193,0)</f>
        <v>0</v>
      </c>
      <c r="BH193" s="231">
        <f>IF(N193="sníž. přenesená",J193,0)</f>
        <v>0</v>
      </c>
      <c r="BI193" s="231">
        <f>IF(N193="nulová",J193,0)</f>
        <v>0</v>
      </c>
      <c r="BJ193" s="16" t="s">
        <v>78</v>
      </c>
      <c r="BK193" s="231">
        <f>ROUND(I193*H193,2)</f>
        <v>0</v>
      </c>
      <c r="BL193" s="16" t="s">
        <v>209</v>
      </c>
      <c r="BM193" s="230" t="s">
        <v>650</v>
      </c>
    </row>
    <row r="194" s="2" customFormat="1" ht="21.75" customHeight="1">
      <c r="A194" s="37"/>
      <c r="B194" s="38"/>
      <c r="C194" s="232" t="s">
        <v>651</v>
      </c>
      <c r="D194" s="232" t="s">
        <v>259</v>
      </c>
      <c r="E194" s="233" t="s">
        <v>652</v>
      </c>
      <c r="F194" s="234" t="s">
        <v>653</v>
      </c>
      <c r="G194" s="235" t="s">
        <v>266</v>
      </c>
      <c r="H194" s="236">
        <v>2</v>
      </c>
      <c r="I194" s="237"/>
      <c r="J194" s="238">
        <f>ROUND(I194*H194,2)</f>
        <v>0</v>
      </c>
      <c r="K194" s="234" t="s">
        <v>207</v>
      </c>
      <c r="L194" s="43"/>
      <c r="M194" s="239" t="s">
        <v>19</v>
      </c>
      <c r="N194" s="240" t="s">
        <v>42</v>
      </c>
      <c r="O194" s="83"/>
      <c r="P194" s="228">
        <f>O194*H194</f>
        <v>0</v>
      </c>
      <c r="Q194" s="228">
        <v>0</v>
      </c>
      <c r="R194" s="228">
        <f>Q194*H194</f>
        <v>0</v>
      </c>
      <c r="S194" s="228">
        <v>0</v>
      </c>
      <c r="T194" s="229">
        <f>S194*H194</f>
        <v>0</v>
      </c>
      <c r="U194" s="37"/>
      <c r="V194" s="37"/>
      <c r="W194" s="37"/>
      <c r="X194" s="37"/>
      <c r="Y194" s="37"/>
      <c r="Z194" s="37"/>
      <c r="AA194" s="37"/>
      <c r="AB194" s="37"/>
      <c r="AC194" s="37"/>
      <c r="AD194" s="37"/>
      <c r="AE194" s="37"/>
      <c r="AR194" s="230" t="s">
        <v>209</v>
      </c>
      <c r="AT194" s="230" t="s">
        <v>259</v>
      </c>
      <c r="AU194" s="230" t="s">
        <v>80</v>
      </c>
      <c r="AY194" s="16" t="s">
        <v>202</v>
      </c>
      <c r="BE194" s="231">
        <f>IF(N194="základní",J194,0)</f>
        <v>0</v>
      </c>
      <c r="BF194" s="231">
        <f>IF(N194="snížená",J194,0)</f>
        <v>0</v>
      </c>
      <c r="BG194" s="231">
        <f>IF(N194="zákl. přenesená",J194,0)</f>
        <v>0</v>
      </c>
      <c r="BH194" s="231">
        <f>IF(N194="sníž. přenesená",J194,0)</f>
        <v>0</v>
      </c>
      <c r="BI194" s="231">
        <f>IF(N194="nulová",J194,0)</f>
        <v>0</v>
      </c>
      <c r="BJ194" s="16" t="s">
        <v>78</v>
      </c>
      <c r="BK194" s="231">
        <f>ROUND(I194*H194,2)</f>
        <v>0</v>
      </c>
      <c r="BL194" s="16" t="s">
        <v>209</v>
      </c>
      <c r="BM194" s="230" t="s">
        <v>654</v>
      </c>
    </row>
    <row r="195" s="2" customFormat="1" ht="21.75" customHeight="1">
      <c r="A195" s="37"/>
      <c r="B195" s="38"/>
      <c r="C195" s="218" t="s">
        <v>655</v>
      </c>
      <c r="D195" s="218" t="s">
        <v>203</v>
      </c>
      <c r="E195" s="219" t="s">
        <v>656</v>
      </c>
      <c r="F195" s="220" t="s">
        <v>657</v>
      </c>
      <c r="G195" s="221" t="s">
        <v>266</v>
      </c>
      <c r="H195" s="222">
        <v>2</v>
      </c>
      <c r="I195" s="223"/>
      <c r="J195" s="224">
        <f>ROUND(I195*H195,2)</f>
        <v>0</v>
      </c>
      <c r="K195" s="220" t="s">
        <v>207</v>
      </c>
      <c r="L195" s="225"/>
      <c r="M195" s="226" t="s">
        <v>19</v>
      </c>
      <c r="N195" s="227" t="s">
        <v>42</v>
      </c>
      <c r="O195" s="83"/>
      <c r="P195" s="228">
        <f>O195*H195</f>
        <v>0</v>
      </c>
      <c r="Q195" s="228">
        <v>0</v>
      </c>
      <c r="R195" s="228">
        <f>Q195*H195</f>
        <v>0</v>
      </c>
      <c r="S195" s="228">
        <v>0</v>
      </c>
      <c r="T195" s="229">
        <f>S195*H195</f>
        <v>0</v>
      </c>
      <c r="U195" s="37"/>
      <c r="V195" s="37"/>
      <c r="W195" s="37"/>
      <c r="X195" s="37"/>
      <c r="Y195" s="37"/>
      <c r="Z195" s="37"/>
      <c r="AA195" s="37"/>
      <c r="AB195" s="37"/>
      <c r="AC195" s="37"/>
      <c r="AD195" s="37"/>
      <c r="AE195" s="37"/>
      <c r="AR195" s="230" t="s">
        <v>275</v>
      </c>
      <c r="AT195" s="230" t="s">
        <v>203</v>
      </c>
      <c r="AU195" s="230" t="s">
        <v>80</v>
      </c>
      <c r="AY195" s="16" t="s">
        <v>202</v>
      </c>
      <c r="BE195" s="231">
        <f>IF(N195="základní",J195,0)</f>
        <v>0</v>
      </c>
      <c r="BF195" s="231">
        <f>IF(N195="snížená",J195,0)</f>
        <v>0</v>
      </c>
      <c r="BG195" s="231">
        <f>IF(N195="zákl. přenesená",J195,0)</f>
        <v>0</v>
      </c>
      <c r="BH195" s="231">
        <f>IF(N195="sníž. přenesená",J195,0)</f>
        <v>0</v>
      </c>
      <c r="BI195" s="231">
        <f>IF(N195="nulová",J195,0)</f>
        <v>0</v>
      </c>
      <c r="BJ195" s="16" t="s">
        <v>78</v>
      </c>
      <c r="BK195" s="231">
        <f>ROUND(I195*H195,2)</f>
        <v>0</v>
      </c>
      <c r="BL195" s="16" t="s">
        <v>275</v>
      </c>
      <c r="BM195" s="230" t="s">
        <v>658</v>
      </c>
    </row>
    <row r="196" s="2" customFormat="1">
      <c r="A196" s="37"/>
      <c r="B196" s="38"/>
      <c r="C196" s="39"/>
      <c r="D196" s="254" t="s">
        <v>341</v>
      </c>
      <c r="E196" s="39"/>
      <c r="F196" s="255" t="s">
        <v>659</v>
      </c>
      <c r="G196" s="39"/>
      <c r="H196" s="39"/>
      <c r="I196" s="146"/>
      <c r="J196" s="39"/>
      <c r="K196" s="39"/>
      <c r="L196" s="43"/>
      <c r="M196" s="256"/>
      <c r="N196" s="257"/>
      <c r="O196" s="83"/>
      <c r="P196" s="83"/>
      <c r="Q196" s="83"/>
      <c r="R196" s="83"/>
      <c r="S196" s="83"/>
      <c r="T196" s="84"/>
      <c r="U196" s="37"/>
      <c r="V196" s="37"/>
      <c r="W196" s="37"/>
      <c r="X196" s="37"/>
      <c r="Y196" s="37"/>
      <c r="Z196" s="37"/>
      <c r="AA196" s="37"/>
      <c r="AB196" s="37"/>
      <c r="AC196" s="37"/>
      <c r="AD196" s="37"/>
      <c r="AE196" s="37"/>
      <c r="AT196" s="16" t="s">
        <v>341</v>
      </c>
      <c r="AU196" s="16" t="s">
        <v>80</v>
      </c>
    </row>
    <row r="197" s="2" customFormat="1" ht="21.75" customHeight="1">
      <c r="A197" s="37"/>
      <c r="B197" s="38"/>
      <c r="C197" s="218" t="s">
        <v>660</v>
      </c>
      <c r="D197" s="218" t="s">
        <v>203</v>
      </c>
      <c r="E197" s="219" t="s">
        <v>661</v>
      </c>
      <c r="F197" s="220" t="s">
        <v>662</v>
      </c>
      <c r="G197" s="221" t="s">
        <v>266</v>
      </c>
      <c r="H197" s="222">
        <v>2</v>
      </c>
      <c r="I197" s="223"/>
      <c r="J197" s="224">
        <f>ROUND(I197*H197,2)</f>
        <v>0</v>
      </c>
      <c r="K197" s="220" t="s">
        <v>207</v>
      </c>
      <c r="L197" s="225"/>
      <c r="M197" s="226" t="s">
        <v>19</v>
      </c>
      <c r="N197" s="227" t="s">
        <v>42</v>
      </c>
      <c r="O197" s="83"/>
      <c r="P197" s="228">
        <f>O197*H197</f>
        <v>0</v>
      </c>
      <c r="Q197" s="228">
        <v>0</v>
      </c>
      <c r="R197" s="228">
        <f>Q197*H197</f>
        <v>0</v>
      </c>
      <c r="S197" s="228">
        <v>0</v>
      </c>
      <c r="T197" s="229">
        <f>S197*H197</f>
        <v>0</v>
      </c>
      <c r="U197" s="37"/>
      <c r="V197" s="37"/>
      <c r="W197" s="37"/>
      <c r="X197" s="37"/>
      <c r="Y197" s="37"/>
      <c r="Z197" s="37"/>
      <c r="AA197" s="37"/>
      <c r="AB197" s="37"/>
      <c r="AC197" s="37"/>
      <c r="AD197" s="37"/>
      <c r="AE197" s="37"/>
      <c r="AR197" s="230" t="s">
        <v>275</v>
      </c>
      <c r="AT197" s="230" t="s">
        <v>203</v>
      </c>
      <c r="AU197" s="230" t="s">
        <v>80</v>
      </c>
      <c r="AY197" s="16" t="s">
        <v>202</v>
      </c>
      <c r="BE197" s="231">
        <f>IF(N197="základní",J197,0)</f>
        <v>0</v>
      </c>
      <c r="BF197" s="231">
        <f>IF(N197="snížená",J197,0)</f>
        <v>0</v>
      </c>
      <c r="BG197" s="231">
        <f>IF(N197="zákl. přenesená",J197,0)</f>
        <v>0</v>
      </c>
      <c r="BH197" s="231">
        <f>IF(N197="sníž. přenesená",J197,0)</f>
        <v>0</v>
      </c>
      <c r="BI197" s="231">
        <f>IF(N197="nulová",J197,0)</f>
        <v>0</v>
      </c>
      <c r="BJ197" s="16" t="s">
        <v>78</v>
      </c>
      <c r="BK197" s="231">
        <f>ROUND(I197*H197,2)</f>
        <v>0</v>
      </c>
      <c r="BL197" s="16" t="s">
        <v>275</v>
      </c>
      <c r="BM197" s="230" t="s">
        <v>663</v>
      </c>
    </row>
    <row r="198" s="2" customFormat="1">
      <c r="A198" s="37"/>
      <c r="B198" s="38"/>
      <c r="C198" s="39"/>
      <c r="D198" s="254" t="s">
        <v>341</v>
      </c>
      <c r="E198" s="39"/>
      <c r="F198" s="255" t="s">
        <v>659</v>
      </c>
      <c r="G198" s="39"/>
      <c r="H198" s="39"/>
      <c r="I198" s="146"/>
      <c r="J198" s="39"/>
      <c r="K198" s="39"/>
      <c r="L198" s="43"/>
      <c r="M198" s="256"/>
      <c r="N198" s="257"/>
      <c r="O198" s="83"/>
      <c r="P198" s="83"/>
      <c r="Q198" s="83"/>
      <c r="R198" s="83"/>
      <c r="S198" s="83"/>
      <c r="T198" s="84"/>
      <c r="U198" s="37"/>
      <c r="V198" s="37"/>
      <c r="W198" s="37"/>
      <c r="X198" s="37"/>
      <c r="Y198" s="37"/>
      <c r="Z198" s="37"/>
      <c r="AA198" s="37"/>
      <c r="AB198" s="37"/>
      <c r="AC198" s="37"/>
      <c r="AD198" s="37"/>
      <c r="AE198" s="37"/>
      <c r="AT198" s="16" t="s">
        <v>341</v>
      </c>
      <c r="AU198" s="16" t="s">
        <v>80</v>
      </c>
    </row>
    <row r="199" s="2" customFormat="1" ht="21.75" customHeight="1">
      <c r="A199" s="37"/>
      <c r="B199" s="38"/>
      <c r="C199" s="218" t="s">
        <v>664</v>
      </c>
      <c r="D199" s="218" t="s">
        <v>203</v>
      </c>
      <c r="E199" s="219" t="s">
        <v>665</v>
      </c>
      <c r="F199" s="220" t="s">
        <v>666</v>
      </c>
      <c r="G199" s="221" t="s">
        <v>266</v>
      </c>
      <c r="H199" s="222">
        <v>2</v>
      </c>
      <c r="I199" s="223"/>
      <c r="J199" s="224">
        <f>ROUND(I199*H199,2)</f>
        <v>0</v>
      </c>
      <c r="K199" s="220" t="s">
        <v>207</v>
      </c>
      <c r="L199" s="225"/>
      <c r="M199" s="226" t="s">
        <v>19</v>
      </c>
      <c r="N199" s="227" t="s">
        <v>42</v>
      </c>
      <c r="O199" s="83"/>
      <c r="P199" s="228">
        <f>O199*H199</f>
        <v>0</v>
      </c>
      <c r="Q199" s="228">
        <v>0</v>
      </c>
      <c r="R199" s="228">
        <f>Q199*H199</f>
        <v>0</v>
      </c>
      <c r="S199" s="228">
        <v>0</v>
      </c>
      <c r="T199" s="229">
        <f>S199*H199</f>
        <v>0</v>
      </c>
      <c r="U199" s="37"/>
      <c r="V199" s="37"/>
      <c r="W199" s="37"/>
      <c r="X199" s="37"/>
      <c r="Y199" s="37"/>
      <c r="Z199" s="37"/>
      <c r="AA199" s="37"/>
      <c r="AB199" s="37"/>
      <c r="AC199" s="37"/>
      <c r="AD199" s="37"/>
      <c r="AE199" s="37"/>
      <c r="AR199" s="230" t="s">
        <v>275</v>
      </c>
      <c r="AT199" s="230" t="s">
        <v>203</v>
      </c>
      <c r="AU199" s="230" t="s">
        <v>80</v>
      </c>
      <c r="AY199" s="16" t="s">
        <v>202</v>
      </c>
      <c r="BE199" s="231">
        <f>IF(N199="základní",J199,0)</f>
        <v>0</v>
      </c>
      <c r="BF199" s="231">
        <f>IF(N199="snížená",J199,0)</f>
        <v>0</v>
      </c>
      <c r="BG199" s="231">
        <f>IF(N199="zákl. přenesená",J199,0)</f>
        <v>0</v>
      </c>
      <c r="BH199" s="231">
        <f>IF(N199="sníž. přenesená",J199,0)</f>
        <v>0</v>
      </c>
      <c r="BI199" s="231">
        <f>IF(N199="nulová",J199,0)</f>
        <v>0</v>
      </c>
      <c r="BJ199" s="16" t="s">
        <v>78</v>
      </c>
      <c r="BK199" s="231">
        <f>ROUND(I199*H199,2)</f>
        <v>0</v>
      </c>
      <c r="BL199" s="16" t="s">
        <v>275</v>
      </c>
      <c r="BM199" s="230" t="s">
        <v>667</v>
      </c>
    </row>
    <row r="200" s="2" customFormat="1">
      <c r="A200" s="37"/>
      <c r="B200" s="38"/>
      <c r="C200" s="39"/>
      <c r="D200" s="254" t="s">
        <v>341</v>
      </c>
      <c r="E200" s="39"/>
      <c r="F200" s="255" t="s">
        <v>659</v>
      </c>
      <c r="G200" s="39"/>
      <c r="H200" s="39"/>
      <c r="I200" s="146"/>
      <c r="J200" s="39"/>
      <c r="K200" s="39"/>
      <c r="L200" s="43"/>
      <c r="M200" s="256"/>
      <c r="N200" s="257"/>
      <c r="O200" s="83"/>
      <c r="P200" s="83"/>
      <c r="Q200" s="83"/>
      <c r="R200" s="83"/>
      <c r="S200" s="83"/>
      <c r="T200" s="84"/>
      <c r="U200" s="37"/>
      <c r="V200" s="37"/>
      <c r="W200" s="37"/>
      <c r="X200" s="37"/>
      <c r="Y200" s="37"/>
      <c r="Z200" s="37"/>
      <c r="AA200" s="37"/>
      <c r="AB200" s="37"/>
      <c r="AC200" s="37"/>
      <c r="AD200" s="37"/>
      <c r="AE200" s="37"/>
      <c r="AT200" s="16" t="s">
        <v>341</v>
      </c>
      <c r="AU200" s="16" t="s">
        <v>80</v>
      </c>
    </row>
    <row r="201" s="2" customFormat="1" ht="21.75" customHeight="1">
      <c r="A201" s="37"/>
      <c r="B201" s="38"/>
      <c r="C201" s="218" t="s">
        <v>668</v>
      </c>
      <c r="D201" s="218" t="s">
        <v>203</v>
      </c>
      <c r="E201" s="219" t="s">
        <v>669</v>
      </c>
      <c r="F201" s="220" t="s">
        <v>670</v>
      </c>
      <c r="G201" s="221" t="s">
        <v>266</v>
      </c>
      <c r="H201" s="222">
        <v>4</v>
      </c>
      <c r="I201" s="223"/>
      <c r="J201" s="224">
        <f>ROUND(I201*H201,2)</f>
        <v>0</v>
      </c>
      <c r="K201" s="220" t="s">
        <v>207</v>
      </c>
      <c r="L201" s="225"/>
      <c r="M201" s="226" t="s">
        <v>19</v>
      </c>
      <c r="N201" s="227" t="s">
        <v>42</v>
      </c>
      <c r="O201" s="83"/>
      <c r="P201" s="228">
        <f>O201*H201</f>
        <v>0</v>
      </c>
      <c r="Q201" s="228">
        <v>0</v>
      </c>
      <c r="R201" s="228">
        <f>Q201*H201</f>
        <v>0</v>
      </c>
      <c r="S201" s="228">
        <v>0</v>
      </c>
      <c r="T201" s="229">
        <f>S201*H201</f>
        <v>0</v>
      </c>
      <c r="U201" s="37"/>
      <c r="V201" s="37"/>
      <c r="W201" s="37"/>
      <c r="X201" s="37"/>
      <c r="Y201" s="37"/>
      <c r="Z201" s="37"/>
      <c r="AA201" s="37"/>
      <c r="AB201" s="37"/>
      <c r="AC201" s="37"/>
      <c r="AD201" s="37"/>
      <c r="AE201" s="37"/>
      <c r="AR201" s="230" t="s">
        <v>275</v>
      </c>
      <c r="AT201" s="230" t="s">
        <v>203</v>
      </c>
      <c r="AU201" s="230" t="s">
        <v>80</v>
      </c>
      <c r="AY201" s="16" t="s">
        <v>202</v>
      </c>
      <c r="BE201" s="231">
        <f>IF(N201="základní",J201,0)</f>
        <v>0</v>
      </c>
      <c r="BF201" s="231">
        <f>IF(N201="snížená",J201,0)</f>
        <v>0</v>
      </c>
      <c r="BG201" s="231">
        <f>IF(N201="zákl. přenesená",J201,0)</f>
        <v>0</v>
      </c>
      <c r="BH201" s="231">
        <f>IF(N201="sníž. přenesená",J201,0)</f>
        <v>0</v>
      </c>
      <c r="BI201" s="231">
        <f>IF(N201="nulová",J201,0)</f>
        <v>0</v>
      </c>
      <c r="BJ201" s="16" t="s">
        <v>78</v>
      </c>
      <c r="BK201" s="231">
        <f>ROUND(I201*H201,2)</f>
        <v>0</v>
      </c>
      <c r="BL201" s="16" t="s">
        <v>275</v>
      </c>
      <c r="BM201" s="230" t="s">
        <v>671</v>
      </c>
    </row>
    <row r="202" s="2" customFormat="1">
      <c r="A202" s="37"/>
      <c r="B202" s="38"/>
      <c r="C202" s="39"/>
      <c r="D202" s="254" t="s">
        <v>341</v>
      </c>
      <c r="E202" s="39"/>
      <c r="F202" s="255" t="s">
        <v>659</v>
      </c>
      <c r="G202" s="39"/>
      <c r="H202" s="39"/>
      <c r="I202" s="146"/>
      <c r="J202" s="39"/>
      <c r="K202" s="39"/>
      <c r="L202" s="43"/>
      <c r="M202" s="256"/>
      <c r="N202" s="257"/>
      <c r="O202" s="83"/>
      <c r="P202" s="83"/>
      <c r="Q202" s="83"/>
      <c r="R202" s="83"/>
      <c r="S202" s="83"/>
      <c r="T202" s="84"/>
      <c r="U202" s="37"/>
      <c r="V202" s="37"/>
      <c r="W202" s="37"/>
      <c r="X202" s="37"/>
      <c r="Y202" s="37"/>
      <c r="Z202" s="37"/>
      <c r="AA202" s="37"/>
      <c r="AB202" s="37"/>
      <c r="AC202" s="37"/>
      <c r="AD202" s="37"/>
      <c r="AE202" s="37"/>
      <c r="AT202" s="16" t="s">
        <v>341</v>
      </c>
      <c r="AU202" s="16" t="s">
        <v>80</v>
      </c>
    </row>
    <row r="203" s="2" customFormat="1" ht="21.75" customHeight="1">
      <c r="A203" s="37"/>
      <c r="B203" s="38"/>
      <c r="C203" s="218" t="s">
        <v>672</v>
      </c>
      <c r="D203" s="218" t="s">
        <v>203</v>
      </c>
      <c r="E203" s="219" t="s">
        <v>673</v>
      </c>
      <c r="F203" s="220" t="s">
        <v>674</v>
      </c>
      <c r="G203" s="221" t="s">
        <v>266</v>
      </c>
      <c r="H203" s="222">
        <v>4</v>
      </c>
      <c r="I203" s="223"/>
      <c r="J203" s="224">
        <f>ROUND(I203*H203,2)</f>
        <v>0</v>
      </c>
      <c r="K203" s="220" t="s">
        <v>207</v>
      </c>
      <c r="L203" s="225"/>
      <c r="M203" s="226" t="s">
        <v>19</v>
      </c>
      <c r="N203" s="227" t="s">
        <v>42</v>
      </c>
      <c r="O203" s="83"/>
      <c r="P203" s="228">
        <f>O203*H203</f>
        <v>0</v>
      </c>
      <c r="Q203" s="228">
        <v>0</v>
      </c>
      <c r="R203" s="228">
        <f>Q203*H203</f>
        <v>0</v>
      </c>
      <c r="S203" s="228">
        <v>0</v>
      </c>
      <c r="T203" s="229">
        <f>S203*H203</f>
        <v>0</v>
      </c>
      <c r="U203" s="37"/>
      <c r="V203" s="37"/>
      <c r="W203" s="37"/>
      <c r="X203" s="37"/>
      <c r="Y203" s="37"/>
      <c r="Z203" s="37"/>
      <c r="AA203" s="37"/>
      <c r="AB203" s="37"/>
      <c r="AC203" s="37"/>
      <c r="AD203" s="37"/>
      <c r="AE203" s="37"/>
      <c r="AR203" s="230" t="s">
        <v>275</v>
      </c>
      <c r="AT203" s="230" t="s">
        <v>203</v>
      </c>
      <c r="AU203" s="230" t="s">
        <v>80</v>
      </c>
      <c r="AY203" s="16" t="s">
        <v>202</v>
      </c>
      <c r="BE203" s="231">
        <f>IF(N203="základní",J203,0)</f>
        <v>0</v>
      </c>
      <c r="BF203" s="231">
        <f>IF(N203="snížená",J203,0)</f>
        <v>0</v>
      </c>
      <c r="BG203" s="231">
        <f>IF(N203="zákl. přenesená",J203,0)</f>
        <v>0</v>
      </c>
      <c r="BH203" s="231">
        <f>IF(N203="sníž. přenesená",J203,0)</f>
        <v>0</v>
      </c>
      <c r="BI203" s="231">
        <f>IF(N203="nulová",J203,0)</f>
        <v>0</v>
      </c>
      <c r="BJ203" s="16" t="s">
        <v>78</v>
      </c>
      <c r="BK203" s="231">
        <f>ROUND(I203*H203,2)</f>
        <v>0</v>
      </c>
      <c r="BL203" s="16" t="s">
        <v>275</v>
      </c>
      <c r="BM203" s="230" t="s">
        <v>675</v>
      </c>
    </row>
    <row r="204" s="2" customFormat="1">
      <c r="A204" s="37"/>
      <c r="B204" s="38"/>
      <c r="C204" s="39"/>
      <c r="D204" s="254" t="s">
        <v>341</v>
      </c>
      <c r="E204" s="39"/>
      <c r="F204" s="255" t="s">
        <v>659</v>
      </c>
      <c r="G204" s="39"/>
      <c r="H204" s="39"/>
      <c r="I204" s="146"/>
      <c r="J204" s="39"/>
      <c r="K204" s="39"/>
      <c r="L204" s="43"/>
      <c r="M204" s="256"/>
      <c r="N204" s="257"/>
      <c r="O204" s="83"/>
      <c r="P204" s="83"/>
      <c r="Q204" s="83"/>
      <c r="R204" s="83"/>
      <c r="S204" s="83"/>
      <c r="T204" s="84"/>
      <c r="U204" s="37"/>
      <c r="V204" s="37"/>
      <c r="W204" s="37"/>
      <c r="X204" s="37"/>
      <c r="Y204" s="37"/>
      <c r="Z204" s="37"/>
      <c r="AA204" s="37"/>
      <c r="AB204" s="37"/>
      <c r="AC204" s="37"/>
      <c r="AD204" s="37"/>
      <c r="AE204" s="37"/>
      <c r="AT204" s="16" t="s">
        <v>341</v>
      </c>
      <c r="AU204" s="16" t="s">
        <v>80</v>
      </c>
    </row>
    <row r="205" s="2" customFormat="1" ht="44.25" customHeight="1">
      <c r="A205" s="37"/>
      <c r="B205" s="38"/>
      <c r="C205" s="232" t="s">
        <v>676</v>
      </c>
      <c r="D205" s="232" t="s">
        <v>259</v>
      </c>
      <c r="E205" s="233" t="s">
        <v>677</v>
      </c>
      <c r="F205" s="234" t="s">
        <v>678</v>
      </c>
      <c r="G205" s="235" t="s">
        <v>266</v>
      </c>
      <c r="H205" s="236">
        <v>2</v>
      </c>
      <c r="I205" s="237"/>
      <c r="J205" s="238">
        <f>ROUND(I205*H205,2)</f>
        <v>0</v>
      </c>
      <c r="K205" s="234" t="s">
        <v>207</v>
      </c>
      <c r="L205" s="43"/>
      <c r="M205" s="239" t="s">
        <v>19</v>
      </c>
      <c r="N205" s="240" t="s">
        <v>42</v>
      </c>
      <c r="O205" s="83"/>
      <c r="P205" s="228">
        <f>O205*H205</f>
        <v>0</v>
      </c>
      <c r="Q205" s="228">
        <v>0</v>
      </c>
      <c r="R205" s="228">
        <f>Q205*H205</f>
        <v>0</v>
      </c>
      <c r="S205" s="228">
        <v>0</v>
      </c>
      <c r="T205" s="229">
        <f>S205*H205</f>
        <v>0</v>
      </c>
      <c r="U205" s="37"/>
      <c r="V205" s="37"/>
      <c r="W205" s="37"/>
      <c r="X205" s="37"/>
      <c r="Y205" s="37"/>
      <c r="Z205" s="37"/>
      <c r="AA205" s="37"/>
      <c r="AB205" s="37"/>
      <c r="AC205" s="37"/>
      <c r="AD205" s="37"/>
      <c r="AE205" s="37"/>
      <c r="AR205" s="230" t="s">
        <v>280</v>
      </c>
      <c r="AT205" s="230" t="s">
        <v>259</v>
      </c>
      <c r="AU205" s="230" t="s">
        <v>80</v>
      </c>
      <c r="AY205" s="16" t="s">
        <v>202</v>
      </c>
      <c r="BE205" s="231">
        <f>IF(N205="základní",J205,0)</f>
        <v>0</v>
      </c>
      <c r="BF205" s="231">
        <f>IF(N205="snížená",J205,0)</f>
        <v>0</v>
      </c>
      <c r="BG205" s="231">
        <f>IF(N205="zákl. přenesená",J205,0)</f>
        <v>0</v>
      </c>
      <c r="BH205" s="231">
        <f>IF(N205="sníž. přenesená",J205,0)</f>
        <v>0</v>
      </c>
      <c r="BI205" s="231">
        <f>IF(N205="nulová",J205,0)</f>
        <v>0</v>
      </c>
      <c r="BJ205" s="16" t="s">
        <v>78</v>
      </c>
      <c r="BK205" s="231">
        <f>ROUND(I205*H205,2)</f>
        <v>0</v>
      </c>
      <c r="BL205" s="16" t="s">
        <v>280</v>
      </c>
      <c r="BM205" s="230" t="s">
        <v>679</v>
      </c>
    </row>
    <row r="206" s="2" customFormat="1">
      <c r="A206" s="37"/>
      <c r="B206" s="38"/>
      <c r="C206" s="39"/>
      <c r="D206" s="254" t="s">
        <v>341</v>
      </c>
      <c r="E206" s="39"/>
      <c r="F206" s="255" t="s">
        <v>659</v>
      </c>
      <c r="G206" s="39"/>
      <c r="H206" s="39"/>
      <c r="I206" s="146"/>
      <c r="J206" s="39"/>
      <c r="K206" s="39"/>
      <c r="L206" s="43"/>
      <c r="M206" s="256"/>
      <c r="N206" s="257"/>
      <c r="O206" s="83"/>
      <c r="P206" s="83"/>
      <c r="Q206" s="83"/>
      <c r="R206" s="83"/>
      <c r="S206" s="83"/>
      <c r="T206" s="84"/>
      <c r="U206" s="37"/>
      <c r="V206" s="37"/>
      <c r="W206" s="37"/>
      <c r="X206" s="37"/>
      <c r="Y206" s="37"/>
      <c r="Z206" s="37"/>
      <c r="AA206" s="37"/>
      <c r="AB206" s="37"/>
      <c r="AC206" s="37"/>
      <c r="AD206" s="37"/>
      <c r="AE206" s="37"/>
      <c r="AT206" s="16" t="s">
        <v>341</v>
      </c>
      <c r="AU206" s="16" t="s">
        <v>80</v>
      </c>
    </row>
    <row r="207" s="11" customFormat="1" ht="22.8" customHeight="1">
      <c r="A207" s="11"/>
      <c r="B207" s="204"/>
      <c r="C207" s="205"/>
      <c r="D207" s="206" t="s">
        <v>70</v>
      </c>
      <c r="E207" s="252" t="s">
        <v>680</v>
      </c>
      <c r="F207" s="252" t="s">
        <v>681</v>
      </c>
      <c r="G207" s="205"/>
      <c r="H207" s="205"/>
      <c r="I207" s="208"/>
      <c r="J207" s="253">
        <f>BK207</f>
        <v>0</v>
      </c>
      <c r="K207" s="205"/>
      <c r="L207" s="210"/>
      <c r="M207" s="211"/>
      <c r="N207" s="212"/>
      <c r="O207" s="212"/>
      <c r="P207" s="213">
        <f>SUM(P208:P328)</f>
        <v>0</v>
      </c>
      <c r="Q207" s="212"/>
      <c r="R207" s="213">
        <f>SUM(R208:R328)</f>
        <v>0</v>
      </c>
      <c r="S207" s="212"/>
      <c r="T207" s="214">
        <f>SUM(T208:T328)</f>
        <v>0</v>
      </c>
      <c r="U207" s="11"/>
      <c r="V207" s="11"/>
      <c r="W207" s="11"/>
      <c r="X207" s="11"/>
      <c r="Y207" s="11"/>
      <c r="Z207" s="11"/>
      <c r="AA207" s="11"/>
      <c r="AB207" s="11"/>
      <c r="AC207" s="11"/>
      <c r="AD207" s="11"/>
      <c r="AE207" s="11"/>
      <c r="AR207" s="215" t="s">
        <v>78</v>
      </c>
      <c r="AT207" s="216" t="s">
        <v>70</v>
      </c>
      <c r="AU207" s="216" t="s">
        <v>78</v>
      </c>
      <c r="AY207" s="215" t="s">
        <v>202</v>
      </c>
      <c r="BK207" s="217">
        <f>SUM(BK208:BK328)</f>
        <v>0</v>
      </c>
    </row>
    <row r="208" s="2" customFormat="1" ht="21.75" customHeight="1">
      <c r="A208" s="37"/>
      <c r="B208" s="38"/>
      <c r="C208" s="218" t="s">
        <v>682</v>
      </c>
      <c r="D208" s="218" t="s">
        <v>203</v>
      </c>
      <c r="E208" s="219" t="s">
        <v>683</v>
      </c>
      <c r="F208" s="220" t="s">
        <v>684</v>
      </c>
      <c r="G208" s="221" t="s">
        <v>266</v>
      </c>
      <c r="H208" s="222">
        <v>1</v>
      </c>
      <c r="I208" s="223"/>
      <c r="J208" s="224">
        <f>ROUND(I208*H208,2)</f>
        <v>0</v>
      </c>
      <c r="K208" s="220" t="s">
        <v>207</v>
      </c>
      <c r="L208" s="225"/>
      <c r="M208" s="226" t="s">
        <v>19</v>
      </c>
      <c r="N208" s="227" t="s">
        <v>42</v>
      </c>
      <c r="O208" s="83"/>
      <c r="P208" s="228">
        <f>O208*H208</f>
        <v>0</v>
      </c>
      <c r="Q208" s="228">
        <v>0</v>
      </c>
      <c r="R208" s="228">
        <f>Q208*H208</f>
        <v>0</v>
      </c>
      <c r="S208" s="228">
        <v>0</v>
      </c>
      <c r="T208" s="229">
        <f>S208*H208</f>
        <v>0</v>
      </c>
      <c r="U208" s="37"/>
      <c r="V208" s="37"/>
      <c r="W208" s="37"/>
      <c r="X208" s="37"/>
      <c r="Y208" s="37"/>
      <c r="Z208" s="37"/>
      <c r="AA208" s="37"/>
      <c r="AB208" s="37"/>
      <c r="AC208" s="37"/>
      <c r="AD208" s="37"/>
      <c r="AE208" s="37"/>
      <c r="AR208" s="230" t="s">
        <v>275</v>
      </c>
      <c r="AT208" s="230" t="s">
        <v>203</v>
      </c>
      <c r="AU208" s="230" t="s">
        <v>80</v>
      </c>
      <c r="AY208" s="16" t="s">
        <v>202</v>
      </c>
      <c r="BE208" s="231">
        <f>IF(N208="základní",J208,0)</f>
        <v>0</v>
      </c>
      <c r="BF208" s="231">
        <f>IF(N208="snížená",J208,0)</f>
        <v>0</v>
      </c>
      <c r="BG208" s="231">
        <f>IF(N208="zákl. přenesená",J208,0)</f>
        <v>0</v>
      </c>
      <c r="BH208" s="231">
        <f>IF(N208="sníž. přenesená",J208,0)</f>
        <v>0</v>
      </c>
      <c r="BI208" s="231">
        <f>IF(N208="nulová",J208,0)</f>
        <v>0</v>
      </c>
      <c r="BJ208" s="16" t="s">
        <v>78</v>
      </c>
      <c r="BK208" s="231">
        <f>ROUND(I208*H208,2)</f>
        <v>0</v>
      </c>
      <c r="BL208" s="16" t="s">
        <v>275</v>
      </c>
      <c r="BM208" s="230" t="s">
        <v>685</v>
      </c>
    </row>
    <row r="209" s="2" customFormat="1" ht="21.75" customHeight="1">
      <c r="A209" s="37"/>
      <c r="B209" s="38"/>
      <c r="C209" s="218" t="s">
        <v>686</v>
      </c>
      <c r="D209" s="218" t="s">
        <v>203</v>
      </c>
      <c r="E209" s="219" t="s">
        <v>687</v>
      </c>
      <c r="F209" s="220" t="s">
        <v>688</v>
      </c>
      <c r="G209" s="221" t="s">
        <v>266</v>
      </c>
      <c r="H209" s="222">
        <v>1</v>
      </c>
      <c r="I209" s="223"/>
      <c r="J209" s="224">
        <f>ROUND(I209*H209,2)</f>
        <v>0</v>
      </c>
      <c r="K209" s="220" t="s">
        <v>207</v>
      </c>
      <c r="L209" s="225"/>
      <c r="M209" s="226" t="s">
        <v>19</v>
      </c>
      <c r="N209" s="227" t="s">
        <v>42</v>
      </c>
      <c r="O209" s="83"/>
      <c r="P209" s="228">
        <f>O209*H209</f>
        <v>0</v>
      </c>
      <c r="Q209" s="228">
        <v>0</v>
      </c>
      <c r="R209" s="228">
        <f>Q209*H209</f>
        <v>0</v>
      </c>
      <c r="S209" s="228">
        <v>0</v>
      </c>
      <c r="T209" s="229">
        <f>S209*H209</f>
        <v>0</v>
      </c>
      <c r="U209" s="37"/>
      <c r="V209" s="37"/>
      <c r="W209" s="37"/>
      <c r="X209" s="37"/>
      <c r="Y209" s="37"/>
      <c r="Z209" s="37"/>
      <c r="AA209" s="37"/>
      <c r="AB209" s="37"/>
      <c r="AC209" s="37"/>
      <c r="AD209" s="37"/>
      <c r="AE209" s="37"/>
      <c r="AR209" s="230" t="s">
        <v>275</v>
      </c>
      <c r="AT209" s="230" t="s">
        <v>203</v>
      </c>
      <c r="AU209" s="230" t="s">
        <v>80</v>
      </c>
      <c r="AY209" s="16" t="s">
        <v>202</v>
      </c>
      <c r="BE209" s="231">
        <f>IF(N209="základní",J209,0)</f>
        <v>0</v>
      </c>
      <c r="BF209" s="231">
        <f>IF(N209="snížená",J209,0)</f>
        <v>0</v>
      </c>
      <c r="BG209" s="231">
        <f>IF(N209="zákl. přenesená",J209,0)</f>
        <v>0</v>
      </c>
      <c r="BH209" s="231">
        <f>IF(N209="sníž. přenesená",J209,0)</f>
        <v>0</v>
      </c>
      <c r="BI209" s="231">
        <f>IF(N209="nulová",J209,0)</f>
        <v>0</v>
      </c>
      <c r="BJ209" s="16" t="s">
        <v>78</v>
      </c>
      <c r="BK209" s="231">
        <f>ROUND(I209*H209,2)</f>
        <v>0</v>
      </c>
      <c r="BL209" s="16" t="s">
        <v>275</v>
      </c>
      <c r="BM209" s="230" t="s">
        <v>689</v>
      </c>
    </row>
    <row r="210" s="2" customFormat="1" ht="21.75" customHeight="1">
      <c r="A210" s="37"/>
      <c r="B210" s="38"/>
      <c r="C210" s="232" t="s">
        <v>690</v>
      </c>
      <c r="D210" s="232" t="s">
        <v>259</v>
      </c>
      <c r="E210" s="233" t="s">
        <v>691</v>
      </c>
      <c r="F210" s="234" t="s">
        <v>692</v>
      </c>
      <c r="G210" s="235" t="s">
        <v>266</v>
      </c>
      <c r="H210" s="236">
        <v>2</v>
      </c>
      <c r="I210" s="237"/>
      <c r="J210" s="238">
        <f>ROUND(I210*H210,2)</f>
        <v>0</v>
      </c>
      <c r="K210" s="234" t="s">
        <v>207</v>
      </c>
      <c r="L210" s="43"/>
      <c r="M210" s="239" t="s">
        <v>19</v>
      </c>
      <c r="N210" s="240" t="s">
        <v>42</v>
      </c>
      <c r="O210" s="83"/>
      <c r="P210" s="228">
        <f>O210*H210</f>
        <v>0</v>
      </c>
      <c r="Q210" s="228">
        <v>0</v>
      </c>
      <c r="R210" s="228">
        <f>Q210*H210</f>
        <v>0</v>
      </c>
      <c r="S210" s="228">
        <v>0</v>
      </c>
      <c r="T210" s="229">
        <f>S210*H210</f>
        <v>0</v>
      </c>
      <c r="U210" s="37"/>
      <c r="V210" s="37"/>
      <c r="W210" s="37"/>
      <c r="X210" s="37"/>
      <c r="Y210" s="37"/>
      <c r="Z210" s="37"/>
      <c r="AA210" s="37"/>
      <c r="AB210" s="37"/>
      <c r="AC210" s="37"/>
      <c r="AD210" s="37"/>
      <c r="AE210" s="37"/>
      <c r="AR210" s="230" t="s">
        <v>280</v>
      </c>
      <c r="AT210" s="230" t="s">
        <v>259</v>
      </c>
      <c r="AU210" s="230" t="s">
        <v>80</v>
      </c>
      <c r="AY210" s="16" t="s">
        <v>202</v>
      </c>
      <c r="BE210" s="231">
        <f>IF(N210="základní",J210,0)</f>
        <v>0</v>
      </c>
      <c r="BF210" s="231">
        <f>IF(N210="snížená",J210,0)</f>
        <v>0</v>
      </c>
      <c r="BG210" s="231">
        <f>IF(N210="zákl. přenesená",J210,0)</f>
        <v>0</v>
      </c>
      <c r="BH210" s="231">
        <f>IF(N210="sníž. přenesená",J210,0)</f>
        <v>0</v>
      </c>
      <c r="BI210" s="231">
        <f>IF(N210="nulová",J210,0)</f>
        <v>0</v>
      </c>
      <c r="BJ210" s="16" t="s">
        <v>78</v>
      </c>
      <c r="BK210" s="231">
        <f>ROUND(I210*H210,2)</f>
        <v>0</v>
      </c>
      <c r="BL210" s="16" t="s">
        <v>280</v>
      </c>
      <c r="BM210" s="230" t="s">
        <v>693</v>
      </c>
    </row>
    <row r="211" s="2" customFormat="1" ht="21.75" customHeight="1">
      <c r="A211" s="37"/>
      <c r="B211" s="38"/>
      <c r="C211" s="218" t="s">
        <v>694</v>
      </c>
      <c r="D211" s="218" t="s">
        <v>203</v>
      </c>
      <c r="E211" s="219" t="s">
        <v>695</v>
      </c>
      <c r="F211" s="220" t="s">
        <v>696</v>
      </c>
      <c r="G211" s="221" t="s">
        <v>266</v>
      </c>
      <c r="H211" s="222">
        <v>2</v>
      </c>
      <c r="I211" s="223"/>
      <c r="J211" s="224">
        <f>ROUND(I211*H211,2)</f>
        <v>0</v>
      </c>
      <c r="K211" s="220" t="s">
        <v>207</v>
      </c>
      <c r="L211" s="225"/>
      <c r="M211" s="226" t="s">
        <v>19</v>
      </c>
      <c r="N211" s="227" t="s">
        <v>42</v>
      </c>
      <c r="O211" s="83"/>
      <c r="P211" s="228">
        <f>O211*H211</f>
        <v>0</v>
      </c>
      <c r="Q211" s="228">
        <v>0</v>
      </c>
      <c r="R211" s="228">
        <f>Q211*H211</f>
        <v>0</v>
      </c>
      <c r="S211" s="228">
        <v>0</v>
      </c>
      <c r="T211" s="229">
        <f>S211*H211</f>
        <v>0</v>
      </c>
      <c r="U211" s="37"/>
      <c r="V211" s="37"/>
      <c r="W211" s="37"/>
      <c r="X211" s="37"/>
      <c r="Y211" s="37"/>
      <c r="Z211" s="37"/>
      <c r="AA211" s="37"/>
      <c r="AB211" s="37"/>
      <c r="AC211" s="37"/>
      <c r="AD211" s="37"/>
      <c r="AE211" s="37"/>
      <c r="AR211" s="230" t="s">
        <v>275</v>
      </c>
      <c r="AT211" s="230" t="s">
        <v>203</v>
      </c>
      <c r="AU211" s="230" t="s">
        <v>80</v>
      </c>
      <c r="AY211" s="16" t="s">
        <v>202</v>
      </c>
      <c r="BE211" s="231">
        <f>IF(N211="základní",J211,0)</f>
        <v>0</v>
      </c>
      <c r="BF211" s="231">
        <f>IF(N211="snížená",J211,0)</f>
        <v>0</v>
      </c>
      <c r="BG211" s="231">
        <f>IF(N211="zákl. přenesená",J211,0)</f>
        <v>0</v>
      </c>
      <c r="BH211" s="231">
        <f>IF(N211="sníž. přenesená",J211,0)</f>
        <v>0</v>
      </c>
      <c r="BI211" s="231">
        <f>IF(N211="nulová",J211,0)</f>
        <v>0</v>
      </c>
      <c r="BJ211" s="16" t="s">
        <v>78</v>
      </c>
      <c r="BK211" s="231">
        <f>ROUND(I211*H211,2)</f>
        <v>0</v>
      </c>
      <c r="BL211" s="16" t="s">
        <v>275</v>
      </c>
      <c r="BM211" s="230" t="s">
        <v>697</v>
      </c>
    </row>
    <row r="212" s="2" customFormat="1" ht="21.75" customHeight="1">
      <c r="A212" s="37"/>
      <c r="B212" s="38"/>
      <c r="C212" s="218" t="s">
        <v>698</v>
      </c>
      <c r="D212" s="218" t="s">
        <v>203</v>
      </c>
      <c r="E212" s="219" t="s">
        <v>699</v>
      </c>
      <c r="F212" s="220" t="s">
        <v>700</v>
      </c>
      <c r="G212" s="221" t="s">
        <v>266</v>
      </c>
      <c r="H212" s="222">
        <v>2</v>
      </c>
      <c r="I212" s="223"/>
      <c r="J212" s="224">
        <f>ROUND(I212*H212,2)</f>
        <v>0</v>
      </c>
      <c r="K212" s="220" t="s">
        <v>207</v>
      </c>
      <c r="L212" s="225"/>
      <c r="M212" s="226" t="s">
        <v>19</v>
      </c>
      <c r="N212" s="227" t="s">
        <v>42</v>
      </c>
      <c r="O212" s="83"/>
      <c r="P212" s="228">
        <f>O212*H212</f>
        <v>0</v>
      </c>
      <c r="Q212" s="228">
        <v>0</v>
      </c>
      <c r="R212" s="228">
        <f>Q212*H212</f>
        <v>0</v>
      </c>
      <c r="S212" s="228">
        <v>0</v>
      </c>
      <c r="T212" s="229">
        <f>S212*H212</f>
        <v>0</v>
      </c>
      <c r="U212" s="37"/>
      <c r="V212" s="37"/>
      <c r="W212" s="37"/>
      <c r="X212" s="37"/>
      <c r="Y212" s="37"/>
      <c r="Z212" s="37"/>
      <c r="AA212" s="37"/>
      <c r="AB212" s="37"/>
      <c r="AC212" s="37"/>
      <c r="AD212" s="37"/>
      <c r="AE212" s="37"/>
      <c r="AR212" s="230" t="s">
        <v>275</v>
      </c>
      <c r="AT212" s="230" t="s">
        <v>203</v>
      </c>
      <c r="AU212" s="230" t="s">
        <v>80</v>
      </c>
      <c r="AY212" s="16" t="s">
        <v>202</v>
      </c>
      <c r="BE212" s="231">
        <f>IF(N212="základní",J212,0)</f>
        <v>0</v>
      </c>
      <c r="BF212" s="231">
        <f>IF(N212="snížená",J212,0)</f>
        <v>0</v>
      </c>
      <c r="BG212" s="231">
        <f>IF(N212="zákl. přenesená",J212,0)</f>
        <v>0</v>
      </c>
      <c r="BH212" s="231">
        <f>IF(N212="sníž. přenesená",J212,0)</f>
        <v>0</v>
      </c>
      <c r="BI212" s="231">
        <f>IF(N212="nulová",J212,0)</f>
        <v>0</v>
      </c>
      <c r="BJ212" s="16" t="s">
        <v>78</v>
      </c>
      <c r="BK212" s="231">
        <f>ROUND(I212*H212,2)</f>
        <v>0</v>
      </c>
      <c r="BL212" s="16" t="s">
        <v>275</v>
      </c>
      <c r="BM212" s="230" t="s">
        <v>701</v>
      </c>
    </row>
    <row r="213" s="2" customFormat="1" ht="21.75" customHeight="1">
      <c r="A213" s="37"/>
      <c r="B213" s="38"/>
      <c r="C213" s="218" t="s">
        <v>702</v>
      </c>
      <c r="D213" s="218" t="s">
        <v>203</v>
      </c>
      <c r="E213" s="219" t="s">
        <v>703</v>
      </c>
      <c r="F213" s="220" t="s">
        <v>704</v>
      </c>
      <c r="G213" s="221" t="s">
        <v>266</v>
      </c>
      <c r="H213" s="222">
        <v>9</v>
      </c>
      <c r="I213" s="223"/>
      <c r="J213" s="224">
        <f>ROUND(I213*H213,2)</f>
        <v>0</v>
      </c>
      <c r="K213" s="220" t="s">
        <v>207</v>
      </c>
      <c r="L213" s="225"/>
      <c r="M213" s="226" t="s">
        <v>19</v>
      </c>
      <c r="N213" s="227" t="s">
        <v>42</v>
      </c>
      <c r="O213" s="83"/>
      <c r="P213" s="228">
        <f>O213*H213</f>
        <v>0</v>
      </c>
      <c r="Q213" s="228">
        <v>0</v>
      </c>
      <c r="R213" s="228">
        <f>Q213*H213</f>
        <v>0</v>
      </c>
      <c r="S213" s="228">
        <v>0</v>
      </c>
      <c r="T213" s="229">
        <f>S213*H213</f>
        <v>0</v>
      </c>
      <c r="U213" s="37"/>
      <c r="V213" s="37"/>
      <c r="W213" s="37"/>
      <c r="X213" s="37"/>
      <c r="Y213" s="37"/>
      <c r="Z213" s="37"/>
      <c r="AA213" s="37"/>
      <c r="AB213" s="37"/>
      <c r="AC213" s="37"/>
      <c r="AD213" s="37"/>
      <c r="AE213" s="37"/>
      <c r="AR213" s="230" t="s">
        <v>275</v>
      </c>
      <c r="AT213" s="230" t="s">
        <v>203</v>
      </c>
      <c r="AU213" s="230" t="s">
        <v>80</v>
      </c>
      <c r="AY213" s="16" t="s">
        <v>202</v>
      </c>
      <c r="BE213" s="231">
        <f>IF(N213="základní",J213,0)</f>
        <v>0</v>
      </c>
      <c r="BF213" s="231">
        <f>IF(N213="snížená",J213,0)</f>
        <v>0</v>
      </c>
      <c r="BG213" s="231">
        <f>IF(N213="zákl. přenesená",J213,0)</f>
        <v>0</v>
      </c>
      <c r="BH213" s="231">
        <f>IF(N213="sníž. přenesená",J213,0)</f>
        <v>0</v>
      </c>
      <c r="BI213" s="231">
        <f>IF(N213="nulová",J213,0)</f>
        <v>0</v>
      </c>
      <c r="BJ213" s="16" t="s">
        <v>78</v>
      </c>
      <c r="BK213" s="231">
        <f>ROUND(I213*H213,2)</f>
        <v>0</v>
      </c>
      <c r="BL213" s="16" t="s">
        <v>275</v>
      </c>
      <c r="BM213" s="230" t="s">
        <v>705</v>
      </c>
    </row>
    <row r="214" s="2" customFormat="1" ht="21.75" customHeight="1">
      <c r="A214" s="37"/>
      <c r="B214" s="38"/>
      <c r="C214" s="232" t="s">
        <v>706</v>
      </c>
      <c r="D214" s="232" t="s">
        <v>259</v>
      </c>
      <c r="E214" s="233" t="s">
        <v>707</v>
      </c>
      <c r="F214" s="234" t="s">
        <v>708</v>
      </c>
      <c r="G214" s="235" t="s">
        <v>266</v>
      </c>
      <c r="H214" s="236">
        <v>2</v>
      </c>
      <c r="I214" s="237"/>
      <c r="J214" s="238">
        <f>ROUND(I214*H214,2)</f>
        <v>0</v>
      </c>
      <c r="K214" s="234" t="s">
        <v>207</v>
      </c>
      <c r="L214" s="43"/>
      <c r="M214" s="239" t="s">
        <v>19</v>
      </c>
      <c r="N214" s="240" t="s">
        <v>42</v>
      </c>
      <c r="O214" s="83"/>
      <c r="P214" s="228">
        <f>O214*H214</f>
        <v>0</v>
      </c>
      <c r="Q214" s="228">
        <v>0</v>
      </c>
      <c r="R214" s="228">
        <f>Q214*H214</f>
        <v>0</v>
      </c>
      <c r="S214" s="228">
        <v>0</v>
      </c>
      <c r="T214" s="229">
        <f>S214*H214</f>
        <v>0</v>
      </c>
      <c r="U214" s="37"/>
      <c r="V214" s="37"/>
      <c r="W214" s="37"/>
      <c r="X214" s="37"/>
      <c r="Y214" s="37"/>
      <c r="Z214" s="37"/>
      <c r="AA214" s="37"/>
      <c r="AB214" s="37"/>
      <c r="AC214" s="37"/>
      <c r="AD214" s="37"/>
      <c r="AE214" s="37"/>
      <c r="AR214" s="230" t="s">
        <v>280</v>
      </c>
      <c r="AT214" s="230" t="s">
        <v>259</v>
      </c>
      <c r="AU214" s="230" t="s">
        <v>80</v>
      </c>
      <c r="AY214" s="16" t="s">
        <v>202</v>
      </c>
      <c r="BE214" s="231">
        <f>IF(N214="základní",J214,0)</f>
        <v>0</v>
      </c>
      <c r="BF214" s="231">
        <f>IF(N214="snížená",J214,0)</f>
        <v>0</v>
      </c>
      <c r="BG214" s="231">
        <f>IF(N214="zákl. přenesená",J214,0)</f>
        <v>0</v>
      </c>
      <c r="BH214" s="231">
        <f>IF(N214="sníž. přenesená",J214,0)</f>
        <v>0</v>
      </c>
      <c r="BI214" s="231">
        <f>IF(N214="nulová",J214,0)</f>
        <v>0</v>
      </c>
      <c r="BJ214" s="16" t="s">
        <v>78</v>
      </c>
      <c r="BK214" s="231">
        <f>ROUND(I214*H214,2)</f>
        <v>0</v>
      </c>
      <c r="BL214" s="16" t="s">
        <v>280</v>
      </c>
      <c r="BM214" s="230" t="s">
        <v>709</v>
      </c>
    </row>
    <row r="215" s="2" customFormat="1" ht="21.75" customHeight="1">
      <c r="A215" s="37"/>
      <c r="B215" s="38"/>
      <c r="C215" s="232" t="s">
        <v>710</v>
      </c>
      <c r="D215" s="232" t="s">
        <v>259</v>
      </c>
      <c r="E215" s="233" t="s">
        <v>711</v>
      </c>
      <c r="F215" s="234" t="s">
        <v>712</v>
      </c>
      <c r="G215" s="235" t="s">
        <v>266</v>
      </c>
      <c r="H215" s="236">
        <v>2</v>
      </c>
      <c r="I215" s="237"/>
      <c r="J215" s="238">
        <f>ROUND(I215*H215,2)</f>
        <v>0</v>
      </c>
      <c r="K215" s="234" t="s">
        <v>207</v>
      </c>
      <c r="L215" s="43"/>
      <c r="M215" s="239" t="s">
        <v>19</v>
      </c>
      <c r="N215" s="240" t="s">
        <v>42</v>
      </c>
      <c r="O215" s="83"/>
      <c r="P215" s="228">
        <f>O215*H215</f>
        <v>0</v>
      </c>
      <c r="Q215" s="228">
        <v>0</v>
      </c>
      <c r="R215" s="228">
        <f>Q215*H215</f>
        <v>0</v>
      </c>
      <c r="S215" s="228">
        <v>0</v>
      </c>
      <c r="T215" s="229">
        <f>S215*H215</f>
        <v>0</v>
      </c>
      <c r="U215" s="37"/>
      <c r="V215" s="37"/>
      <c r="W215" s="37"/>
      <c r="X215" s="37"/>
      <c r="Y215" s="37"/>
      <c r="Z215" s="37"/>
      <c r="AA215" s="37"/>
      <c r="AB215" s="37"/>
      <c r="AC215" s="37"/>
      <c r="AD215" s="37"/>
      <c r="AE215" s="37"/>
      <c r="AR215" s="230" t="s">
        <v>280</v>
      </c>
      <c r="AT215" s="230" t="s">
        <v>259</v>
      </c>
      <c r="AU215" s="230" t="s">
        <v>80</v>
      </c>
      <c r="AY215" s="16" t="s">
        <v>202</v>
      </c>
      <c r="BE215" s="231">
        <f>IF(N215="základní",J215,0)</f>
        <v>0</v>
      </c>
      <c r="BF215" s="231">
        <f>IF(N215="snížená",J215,0)</f>
        <v>0</v>
      </c>
      <c r="BG215" s="231">
        <f>IF(N215="zákl. přenesená",J215,0)</f>
        <v>0</v>
      </c>
      <c r="BH215" s="231">
        <f>IF(N215="sníž. přenesená",J215,0)</f>
        <v>0</v>
      </c>
      <c r="BI215" s="231">
        <f>IF(N215="nulová",J215,0)</f>
        <v>0</v>
      </c>
      <c r="BJ215" s="16" t="s">
        <v>78</v>
      </c>
      <c r="BK215" s="231">
        <f>ROUND(I215*H215,2)</f>
        <v>0</v>
      </c>
      <c r="BL215" s="16" t="s">
        <v>280</v>
      </c>
      <c r="BM215" s="230" t="s">
        <v>713</v>
      </c>
    </row>
    <row r="216" s="2" customFormat="1" ht="21.75" customHeight="1">
      <c r="A216" s="37"/>
      <c r="B216" s="38"/>
      <c r="C216" s="232" t="s">
        <v>714</v>
      </c>
      <c r="D216" s="232" t="s">
        <v>259</v>
      </c>
      <c r="E216" s="233" t="s">
        <v>715</v>
      </c>
      <c r="F216" s="234" t="s">
        <v>716</v>
      </c>
      <c r="G216" s="235" t="s">
        <v>266</v>
      </c>
      <c r="H216" s="236">
        <v>6</v>
      </c>
      <c r="I216" s="237"/>
      <c r="J216" s="238">
        <f>ROUND(I216*H216,2)</f>
        <v>0</v>
      </c>
      <c r="K216" s="234" t="s">
        <v>207</v>
      </c>
      <c r="L216" s="43"/>
      <c r="M216" s="239" t="s">
        <v>19</v>
      </c>
      <c r="N216" s="240" t="s">
        <v>42</v>
      </c>
      <c r="O216" s="83"/>
      <c r="P216" s="228">
        <f>O216*H216</f>
        <v>0</v>
      </c>
      <c r="Q216" s="228">
        <v>0</v>
      </c>
      <c r="R216" s="228">
        <f>Q216*H216</f>
        <v>0</v>
      </c>
      <c r="S216" s="228">
        <v>0</v>
      </c>
      <c r="T216" s="229">
        <f>S216*H216</f>
        <v>0</v>
      </c>
      <c r="U216" s="37"/>
      <c r="V216" s="37"/>
      <c r="W216" s="37"/>
      <c r="X216" s="37"/>
      <c r="Y216" s="37"/>
      <c r="Z216" s="37"/>
      <c r="AA216" s="37"/>
      <c r="AB216" s="37"/>
      <c r="AC216" s="37"/>
      <c r="AD216" s="37"/>
      <c r="AE216" s="37"/>
      <c r="AR216" s="230" t="s">
        <v>280</v>
      </c>
      <c r="AT216" s="230" t="s">
        <v>259</v>
      </c>
      <c r="AU216" s="230" t="s">
        <v>80</v>
      </c>
      <c r="AY216" s="16" t="s">
        <v>202</v>
      </c>
      <c r="BE216" s="231">
        <f>IF(N216="základní",J216,0)</f>
        <v>0</v>
      </c>
      <c r="BF216" s="231">
        <f>IF(N216="snížená",J216,0)</f>
        <v>0</v>
      </c>
      <c r="BG216" s="231">
        <f>IF(N216="zákl. přenesená",J216,0)</f>
        <v>0</v>
      </c>
      <c r="BH216" s="231">
        <f>IF(N216="sníž. přenesená",J216,0)</f>
        <v>0</v>
      </c>
      <c r="BI216" s="231">
        <f>IF(N216="nulová",J216,0)</f>
        <v>0</v>
      </c>
      <c r="BJ216" s="16" t="s">
        <v>78</v>
      </c>
      <c r="BK216" s="231">
        <f>ROUND(I216*H216,2)</f>
        <v>0</v>
      </c>
      <c r="BL216" s="16" t="s">
        <v>280</v>
      </c>
      <c r="BM216" s="230" t="s">
        <v>717</v>
      </c>
    </row>
    <row r="217" s="2" customFormat="1" ht="21.75" customHeight="1">
      <c r="A217" s="37"/>
      <c r="B217" s="38"/>
      <c r="C217" s="232" t="s">
        <v>718</v>
      </c>
      <c r="D217" s="232" t="s">
        <v>259</v>
      </c>
      <c r="E217" s="233" t="s">
        <v>719</v>
      </c>
      <c r="F217" s="234" t="s">
        <v>720</v>
      </c>
      <c r="G217" s="235" t="s">
        <v>266</v>
      </c>
      <c r="H217" s="236">
        <v>3</v>
      </c>
      <c r="I217" s="237"/>
      <c r="J217" s="238">
        <f>ROUND(I217*H217,2)</f>
        <v>0</v>
      </c>
      <c r="K217" s="234" t="s">
        <v>207</v>
      </c>
      <c r="L217" s="43"/>
      <c r="M217" s="239" t="s">
        <v>19</v>
      </c>
      <c r="N217" s="240" t="s">
        <v>42</v>
      </c>
      <c r="O217" s="83"/>
      <c r="P217" s="228">
        <f>O217*H217</f>
        <v>0</v>
      </c>
      <c r="Q217" s="228">
        <v>0</v>
      </c>
      <c r="R217" s="228">
        <f>Q217*H217</f>
        <v>0</v>
      </c>
      <c r="S217" s="228">
        <v>0</v>
      </c>
      <c r="T217" s="229">
        <f>S217*H217</f>
        <v>0</v>
      </c>
      <c r="U217" s="37"/>
      <c r="V217" s="37"/>
      <c r="W217" s="37"/>
      <c r="X217" s="37"/>
      <c r="Y217" s="37"/>
      <c r="Z217" s="37"/>
      <c r="AA217" s="37"/>
      <c r="AB217" s="37"/>
      <c r="AC217" s="37"/>
      <c r="AD217" s="37"/>
      <c r="AE217" s="37"/>
      <c r="AR217" s="230" t="s">
        <v>280</v>
      </c>
      <c r="AT217" s="230" t="s">
        <v>259</v>
      </c>
      <c r="AU217" s="230" t="s">
        <v>80</v>
      </c>
      <c r="AY217" s="16" t="s">
        <v>202</v>
      </c>
      <c r="BE217" s="231">
        <f>IF(N217="základní",J217,0)</f>
        <v>0</v>
      </c>
      <c r="BF217" s="231">
        <f>IF(N217="snížená",J217,0)</f>
        <v>0</v>
      </c>
      <c r="BG217" s="231">
        <f>IF(N217="zákl. přenesená",J217,0)</f>
        <v>0</v>
      </c>
      <c r="BH217" s="231">
        <f>IF(N217="sníž. přenesená",J217,0)</f>
        <v>0</v>
      </c>
      <c r="BI217" s="231">
        <f>IF(N217="nulová",J217,0)</f>
        <v>0</v>
      </c>
      <c r="BJ217" s="16" t="s">
        <v>78</v>
      </c>
      <c r="BK217" s="231">
        <f>ROUND(I217*H217,2)</f>
        <v>0</v>
      </c>
      <c r="BL217" s="16" t="s">
        <v>280</v>
      </c>
      <c r="BM217" s="230" t="s">
        <v>721</v>
      </c>
    </row>
    <row r="218" s="2" customFormat="1" ht="21.75" customHeight="1">
      <c r="A218" s="37"/>
      <c r="B218" s="38"/>
      <c r="C218" s="218" t="s">
        <v>722</v>
      </c>
      <c r="D218" s="218" t="s">
        <v>203</v>
      </c>
      <c r="E218" s="219" t="s">
        <v>723</v>
      </c>
      <c r="F218" s="220" t="s">
        <v>724</v>
      </c>
      <c r="G218" s="221" t="s">
        <v>725</v>
      </c>
      <c r="H218" s="222">
        <v>1</v>
      </c>
      <c r="I218" s="223"/>
      <c r="J218" s="224">
        <f>ROUND(I218*H218,2)</f>
        <v>0</v>
      </c>
      <c r="K218" s="220" t="s">
        <v>207</v>
      </c>
      <c r="L218" s="225"/>
      <c r="M218" s="226" t="s">
        <v>19</v>
      </c>
      <c r="N218" s="227" t="s">
        <v>42</v>
      </c>
      <c r="O218" s="83"/>
      <c r="P218" s="228">
        <f>O218*H218</f>
        <v>0</v>
      </c>
      <c r="Q218" s="228">
        <v>0</v>
      </c>
      <c r="R218" s="228">
        <f>Q218*H218</f>
        <v>0</v>
      </c>
      <c r="S218" s="228">
        <v>0</v>
      </c>
      <c r="T218" s="229">
        <f>S218*H218</f>
        <v>0</v>
      </c>
      <c r="U218" s="37"/>
      <c r="V218" s="37"/>
      <c r="W218" s="37"/>
      <c r="X218" s="37"/>
      <c r="Y218" s="37"/>
      <c r="Z218" s="37"/>
      <c r="AA218" s="37"/>
      <c r="AB218" s="37"/>
      <c r="AC218" s="37"/>
      <c r="AD218" s="37"/>
      <c r="AE218" s="37"/>
      <c r="AR218" s="230" t="s">
        <v>275</v>
      </c>
      <c r="AT218" s="230" t="s">
        <v>203</v>
      </c>
      <c r="AU218" s="230" t="s">
        <v>80</v>
      </c>
      <c r="AY218" s="16" t="s">
        <v>202</v>
      </c>
      <c r="BE218" s="231">
        <f>IF(N218="základní",J218,0)</f>
        <v>0</v>
      </c>
      <c r="BF218" s="231">
        <f>IF(N218="snížená",J218,0)</f>
        <v>0</v>
      </c>
      <c r="BG218" s="231">
        <f>IF(N218="zákl. přenesená",J218,0)</f>
        <v>0</v>
      </c>
      <c r="BH218" s="231">
        <f>IF(N218="sníž. přenesená",J218,0)</f>
        <v>0</v>
      </c>
      <c r="BI218" s="231">
        <f>IF(N218="nulová",J218,0)</f>
        <v>0</v>
      </c>
      <c r="BJ218" s="16" t="s">
        <v>78</v>
      </c>
      <c r="BK218" s="231">
        <f>ROUND(I218*H218,2)</f>
        <v>0</v>
      </c>
      <c r="BL218" s="16" t="s">
        <v>275</v>
      </c>
      <c r="BM218" s="230" t="s">
        <v>726</v>
      </c>
    </row>
    <row r="219" s="2" customFormat="1">
      <c r="A219" s="37"/>
      <c r="B219" s="38"/>
      <c r="C219" s="39"/>
      <c r="D219" s="254" t="s">
        <v>341</v>
      </c>
      <c r="E219" s="39"/>
      <c r="F219" s="255" t="s">
        <v>727</v>
      </c>
      <c r="G219" s="39"/>
      <c r="H219" s="39"/>
      <c r="I219" s="146"/>
      <c r="J219" s="39"/>
      <c r="K219" s="39"/>
      <c r="L219" s="43"/>
      <c r="M219" s="256"/>
      <c r="N219" s="257"/>
      <c r="O219" s="83"/>
      <c r="P219" s="83"/>
      <c r="Q219" s="83"/>
      <c r="R219" s="83"/>
      <c r="S219" s="83"/>
      <c r="T219" s="84"/>
      <c r="U219" s="37"/>
      <c r="V219" s="37"/>
      <c r="W219" s="37"/>
      <c r="X219" s="37"/>
      <c r="Y219" s="37"/>
      <c r="Z219" s="37"/>
      <c r="AA219" s="37"/>
      <c r="AB219" s="37"/>
      <c r="AC219" s="37"/>
      <c r="AD219" s="37"/>
      <c r="AE219" s="37"/>
      <c r="AT219" s="16" t="s">
        <v>341</v>
      </c>
      <c r="AU219" s="16" t="s">
        <v>80</v>
      </c>
    </row>
    <row r="220" s="2" customFormat="1" ht="21.75" customHeight="1">
      <c r="A220" s="37"/>
      <c r="B220" s="38"/>
      <c r="C220" s="232" t="s">
        <v>728</v>
      </c>
      <c r="D220" s="232" t="s">
        <v>259</v>
      </c>
      <c r="E220" s="233" t="s">
        <v>729</v>
      </c>
      <c r="F220" s="234" t="s">
        <v>730</v>
      </c>
      <c r="G220" s="235" t="s">
        <v>266</v>
      </c>
      <c r="H220" s="236">
        <v>1</v>
      </c>
      <c r="I220" s="237"/>
      <c r="J220" s="238">
        <f>ROUND(I220*H220,2)</f>
        <v>0</v>
      </c>
      <c r="K220" s="234" t="s">
        <v>207</v>
      </c>
      <c r="L220" s="43"/>
      <c r="M220" s="239" t="s">
        <v>19</v>
      </c>
      <c r="N220" s="240" t="s">
        <v>42</v>
      </c>
      <c r="O220" s="83"/>
      <c r="P220" s="228">
        <f>O220*H220</f>
        <v>0</v>
      </c>
      <c r="Q220" s="228">
        <v>0</v>
      </c>
      <c r="R220" s="228">
        <f>Q220*H220</f>
        <v>0</v>
      </c>
      <c r="S220" s="228">
        <v>0</v>
      </c>
      <c r="T220" s="229">
        <f>S220*H220</f>
        <v>0</v>
      </c>
      <c r="U220" s="37"/>
      <c r="V220" s="37"/>
      <c r="W220" s="37"/>
      <c r="X220" s="37"/>
      <c r="Y220" s="37"/>
      <c r="Z220" s="37"/>
      <c r="AA220" s="37"/>
      <c r="AB220" s="37"/>
      <c r="AC220" s="37"/>
      <c r="AD220" s="37"/>
      <c r="AE220" s="37"/>
      <c r="AR220" s="230" t="s">
        <v>280</v>
      </c>
      <c r="AT220" s="230" t="s">
        <v>259</v>
      </c>
      <c r="AU220" s="230" t="s">
        <v>80</v>
      </c>
      <c r="AY220" s="16" t="s">
        <v>202</v>
      </c>
      <c r="BE220" s="231">
        <f>IF(N220="základní",J220,0)</f>
        <v>0</v>
      </c>
      <c r="BF220" s="231">
        <f>IF(N220="snížená",J220,0)</f>
        <v>0</v>
      </c>
      <c r="BG220" s="231">
        <f>IF(N220="zákl. přenesená",J220,0)</f>
        <v>0</v>
      </c>
      <c r="BH220" s="231">
        <f>IF(N220="sníž. přenesená",J220,0)</f>
        <v>0</v>
      </c>
      <c r="BI220" s="231">
        <f>IF(N220="nulová",J220,0)</f>
        <v>0</v>
      </c>
      <c r="BJ220" s="16" t="s">
        <v>78</v>
      </c>
      <c r="BK220" s="231">
        <f>ROUND(I220*H220,2)</f>
        <v>0</v>
      </c>
      <c r="BL220" s="16" t="s">
        <v>280</v>
      </c>
      <c r="BM220" s="230" t="s">
        <v>731</v>
      </c>
    </row>
    <row r="221" s="2" customFormat="1" ht="21.75" customHeight="1">
      <c r="A221" s="37"/>
      <c r="B221" s="38"/>
      <c r="C221" s="218" t="s">
        <v>732</v>
      </c>
      <c r="D221" s="218" t="s">
        <v>203</v>
      </c>
      <c r="E221" s="219" t="s">
        <v>733</v>
      </c>
      <c r="F221" s="220" t="s">
        <v>734</v>
      </c>
      <c r="G221" s="221" t="s">
        <v>266</v>
      </c>
      <c r="H221" s="222">
        <v>1</v>
      </c>
      <c r="I221" s="223"/>
      <c r="J221" s="224">
        <f>ROUND(I221*H221,2)</f>
        <v>0</v>
      </c>
      <c r="K221" s="220" t="s">
        <v>207</v>
      </c>
      <c r="L221" s="225"/>
      <c r="M221" s="226" t="s">
        <v>19</v>
      </c>
      <c r="N221" s="227" t="s">
        <v>42</v>
      </c>
      <c r="O221" s="83"/>
      <c r="P221" s="228">
        <f>O221*H221</f>
        <v>0</v>
      </c>
      <c r="Q221" s="228">
        <v>0</v>
      </c>
      <c r="R221" s="228">
        <f>Q221*H221</f>
        <v>0</v>
      </c>
      <c r="S221" s="228">
        <v>0</v>
      </c>
      <c r="T221" s="229">
        <f>S221*H221</f>
        <v>0</v>
      </c>
      <c r="U221" s="37"/>
      <c r="V221" s="37"/>
      <c r="W221" s="37"/>
      <c r="X221" s="37"/>
      <c r="Y221" s="37"/>
      <c r="Z221" s="37"/>
      <c r="AA221" s="37"/>
      <c r="AB221" s="37"/>
      <c r="AC221" s="37"/>
      <c r="AD221" s="37"/>
      <c r="AE221" s="37"/>
      <c r="AR221" s="230" t="s">
        <v>275</v>
      </c>
      <c r="AT221" s="230" t="s">
        <v>203</v>
      </c>
      <c r="AU221" s="230" t="s">
        <v>80</v>
      </c>
      <c r="AY221" s="16" t="s">
        <v>202</v>
      </c>
      <c r="BE221" s="231">
        <f>IF(N221="základní",J221,0)</f>
        <v>0</v>
      </c>
      <c r="BF221" s="231">
        <f>IF(N221="snížená",J221,0)</f>
        <v>0</v>
      </c>
      <c r="BG221" s="231">
        <f>IF(N221="zákl. přenesená",J221,0)</f>
        <v>0</v>
      </c>
      <c r="BH221" s="231">
        <f>IF(N221="sníž. přenesená",J221,0)</f>
        <v>0</v>
      </c>
      <c r="BI221" s="231">
        <f>IF(N221="nulová",J221,0)</f>
        <v>0</v>
      </c>
      <c r="BJ221" s="16" t="s">
        <v>78</v>
      </c>
      <c r="BK221" s="231">
        <f>ROUND(I221*H221,2)</f>
        <v>0</v>
      </c>
      <c r="BL221" s="16" t="s">
        <v>275</v>
      </c>
      <c r="BM221" s="230" t="s">
        <v>735</v>
      </c>
    </row>
    <row r="222" s="2" customFormat="1" ht="21.75" customHeight="1">
      <c r="A222" s="37"/>
      <c r="B222" s="38"/>
      <c r="C222" s="232" t="s">
        <v>736</v>
      </c>
      <c r="D222" s="232" t="s">
        <v>259</v>
      </c>
      <c r="E222" s="233" t="s">
        <v>737</v>
      </c>
      <c r="F222" s="234" t="s">
        <v>738</v>
      </c>
      <c r="G222" s="235" t="s">
        <v>266</v>
      </c>
      <c r="H222" s="236">
        <v>1</v>
      </c>
      <c r="I222" s="237"/>
      <c r="J222" s="238">
        <f>ROUND(I222*H222,2)</f>
        <v>0</v>
      </c>
      <c r="K222" s="234" t="s">
        <v>207</v>
      </c>
      <c r="L222" s="43"/>
      <c r="M222" s="239" t="s">
        <v>19</v>
      </c>
      <c r="N222" s="240" t="s">
        <v>42</v>
      </c>
      <c r="O222" s="83"/>
      <c r="P222" s="228">
        <f>O222*H222</f>
        <v>0</v>
      </c>
      <c r="Q222" s="228">
        <v>0</v>
      </c>
      <c r="R222" s="228">
        <f>Q222*H222</f>
        <v>0</v>
      </c>
      <c r="S222" s="228">
        <v>0</v>
      </c>
      <c r="T222" s="229">
        <f>S222*H222</f>
        <v>0</v>
      </c>
      <c r="U222" s="37"/>
      <c r="V222" s="37"/>
      <c r="W222" s="37"/>
      <c r="X222" s="37"/>
      <c r="Y222" s="37"/>
      <c r="Z222" s="37"/>
      <c r="AA222" s="37"/>
      <c r="AB222" s="37"/>
      <c r="AC222" s="37"/>
      <c r="AD222" s="37"/>
      <c r="AE222" s="37"/>
      <c r="AR222" s="230" t="s">
        <v>280</v>
      </c>
      <c r="AT222" s="230" t="s">
        <v>259</v>
      </c>
      <c r="AU222" s="230" t="s">
        <v>80</v>
      </c>
      <c r="AY222" s="16" t="s">
        <v>202</v>
      </c>
      <c r="BE222" s="231">
        <f>IF(N222="základní",J222,0)</f>
        <v>0</v>
      </c>
      <c r="BF222" s="231">
        <f>IF(N222="snížená",J222,0)</f>
        <v>0</v>
      </c>
      <c r="BG222" s="231">
        <f>IF(N222="zákl. přenesená",J222,0)</f>
        <v>0</v>
      </c>
      <c r="BH222" s="231">
        <f>IF(N222="sníž. přenesená",J222,0)</f>
        <v>0</v>
      </c>
      <c r="BI222" s="231">
        <f>IF(N222="nulová",J222,0)</f>
        <v>0</v>
      </c>
      <c r="BJ222" s="16" t="s">
        <v>78</v>
      </c>
      <c r="BK222" s="231">
        <f>ROUND(I222*H222,2)</f>
        <v>0</v>
      </c>
      <c r="BL222" s="16" t="s">
        <v>280</v>
      </c>
      <c r="BM222" s="230" t="s">
        <v>739</v>
      </c>
    </row>
    <row r="223" s="2" customFormat="1" ht="21.75" customHeight="1">
      <c r="A223" s="37"/>
      <c r="B223" s="38"/>
      <c r="C223" s="218" t="s">
        <v>740</v>
      </c>
      <c r="D223" s="218" t="s">
        <v>203</v>
      </c>
      <c r="E223" s="219" t="s">
        <v>741</v>
      </c>
      <c r="F223" s="220" t="s">
        <v>742</v>
      </c>
      <c r="G223" s="221" t="s">
        <v>266</v>
      </c>
      <c r="H223" s="222">
        <v>18</v>
      </c>
      <c r="I223" s="223"/>
      <c r="J223" s="224">
        <f>ROUND(I223*H223,2)</f>
        <v>0</v>
      </c>
      <c r="K223" s="220" t="s">
        <v>207</v>
      </c>
      <c r="L223" s="225"/>
      <c r="M223" s="226" t="s">
        <v>19</v>
      </c>
      <c r="N223" s="227" t="s">
        <v>42</v>
      </c>
      <c r="O223" s="83"/>
      <c r="P223" s="228">
        <f>O223*H223</f>
        <v>0</v>
      </c>
      <c r="Q223" s="228">
        <v>0</v>
      </c>
      <c r="R223" s="228">
        <f>Q223*H223</f>
        <v>0</v>
      </c>
      <c r="S223" s="228">
        <v>0</v>
      </c>
      <c r="T223" s="229">
        <f>S223*H223</f>
        <v>0</v>
      </c>
      <c r="U223" s="37"/>
      <c r="V223" s="37"/>
      <c r="W223" s="37"/>
      <c r="X223" s="37"/>
      <c r="Y223" s="37"/>
      <c r="Z223" s="37"/>
      <c r="AA223" s="37"/>
      <c r="AB223" s="37"/>
      <c r="AC223" s="37"/>
      <c r="AD223" s="37"/>
      <c r="AE223" s="37"/>
      <c r="AR223" s="230" t="s">
        <v>208</v>
      </c>
      <c r="AT223" s="230" t="s">
        <v>203</v>
      </c>
      <c r="AU223" s="230" t="s">
        <v>80</v>
      </c>
      <c r="AY223" s="16" t="s">
        <v>202</v>
      </c>
      <c r="BE223" s="231">
        <f>IF(N223="základní",J223,0)</f>
        <v>0</v>
      </c>
      <c r="BF223" s="231">
        <f>IF(N223="snížená",J223,0)</f>
        <v>0</v>
      </c>
      <c r="BG223" s="231">
        <f>IF(N223="zákl. přenesená",J223,0)</f>
        <v>0</v>
      </c>
      <c r="BH223" s="231">
        <f>IF(N223="sníž. přenesená",J223,0)</f>
        <v>0</v>
      </c>
      <c r="BI223" s="231">
        <f>IF(N223="nulová",J223,0)</f>
        <v>0</v>
      </c>
      <c r="BJ223" s="16" t="s">
        <v>78</v>
      </c>
      <c r="BK223" s="231">
        <f>ROUND(I223*H223,2)</f>
        <v>0</v>
      </c>
      <c r="BL223" s="16" t="s">
        <v>209</v>
      </c>
      <c r="BM223" s="230" t="s">
        <v>743</v>
      </c>
    </row>
    <row r="224" s="2" customFormat="1" ht="21.75" customHeight="1">
      <c r="A224" s="37"/>
      <c r="B224" s="38"/>
      <c r="C224" s="218" t="s">
        <v>744</v>
      </c>
      <c r="D224" s="218" t="s">
        <v>203</v>
      </c>
      <c r="E224" s="219" t="s">
        <v>745</v>
      </c>
      <c r="F224" s="220" t="s">
        <v>746</v>
      </c>
      <c r="G224" s="221" t="s">
        <v>266</v>
      </c>
      <c r="H224" s="222">
        <v>4</v>
      </c>
      <c r="I224" s="223"/>
      <c r="J224" s="224">
        <f>ROUND(I224*H224,2)</f>
        <v>0</v>
      </c>
      <c r="K224" s="220" t="s">
        <v>207</v>
      </c>
      <c r="L224" s="225"/>
      <c r="M224" s="226" t="s">
        <v>19</v>
      </c>
      <c r="N224" s="227" t="s">
        <v>42</v>
      </c>
      <c r="O224" s="83"/>
      <c r="P224" s="228">
        <f>O224*H224</f>
        <v>0</v>
      </c>
      <c r="Q224" s="228">
        <v>0</v>
      </c>
      <c r="R224" s="228">
        <f>Q224*H224</f>
        <v>0</v>
      </c>
      <c r="S224" s="228">
        <v>0</v>
      </c>
      <c r="T224" s="229">
        <f>S224*H224</f>
        <v>0</v>
      </c>
      <c r="U224" s="37"/>
      <c r="V224" s="37"/>
      <c r="W224" s="37"/>
      <c r="X224" s="37"/>
      <c r="Y224" s="37"/>
      <c r="Z224" s="37"/>
      <c r="AA224" s="37"/>
      <c r="AB224" s="37"/>
      <c r="AC224" s="37"/>
      <c r="AD224" s="37"/>
      <c r="AE224" s="37"/>
      <c r="AR224" s="230" t="s">
        <v>208</v>
      </c>
      <c r="AT224" s="230" t="s">
        <v>203</v>
      </c>
      <c r="AU224" s="230" t="s">
        <v>80</v>
      </c>
      <c r="AY224" s="16" t="s">
        <v>202</v>
      </c>
      <c r="BE224" s="231">
        <f>IF(N224="základní",J224,0)</f>
        <v>0</v>
      </c>
      <c r="BF224" s="231">
        <f>IF(N224="snížená",J224,0)</f>
        <v>0</v>
      </c>
      <c r="BG224" s="231">
        <f>IF(N224="zákl. přenesená",J224,0)</f>
        <v>0</v>
      </c>
      <c r="BH224" s="231">
        <f>IF(N224="sníž. přenesená",J224,0)</f>
        <v>0</v>
      </c>
      <c r="BI224" s="231">
        <f>IF(N224="nulová",J224,0)</f>
        <v>0</v>
      </c>
      <c r="BJ224" s="16" t="s">
        <v>78</v>
      </c>
      <c r="BK224" s="231">
        <f>ROUND(I224*H224,2)</f>
        <v>0</v>
      </c>
      <c r="BL224" s="16" t="s">
        <v>209</v>
      </c>
      <c r="BM224" s="230" t="s">
        <v>747</v>
      </c>
    </row>
    <row r="225" s="2" customFormat="1" ht="21.75" customHeight="1">
      <c r="A225" s="37"/>
      <c r="B225" s="38"/>
      <c r="C225" s="218" t="s">
        <v>748</v>
      </c>
      <c r="D225" s="218" t="s">
        <v>203</v>
      </c>
      <c r="E225" s="219" t="s">
        <v>749</v>
      </c>
      <c r="F225" s="220" t="s">
        <v>750</v>
      </c>
      <c r="G225" s="221" t="s">
        <v>266</v>
      </c>
      <c r="H225" s="222">
        <v>3</v>
      </c>
      <c r="I225" s="223"/>
      <c r="J225" s="224">
        <f>ROUND(I225*H225,2)</f>
        <v>0</v>
      </c>
      <c r="K225" s="220" t="s">
        <v>207</v>
      </c>
      <c r="L225" s="225"/>
      <c r="M225" s="226" t="s">
        <v>19</v>
      </c>
      <c r="N225" s="227" t="s">
        <v>42</v>
      </c>
      <c r="O225" s="83"/>
      <c r="P225" s="228">
        <f>O225*H225</f>
        <v>0</v>
      </c>
      <c r="Q225" s="228">
        <v>0</v>
      </c>
      <c r="R225" s="228">
        <f>Q225*H225</f>
        <v>0</v>
      </c>
      <c r="S225" s="228">
        <v>0</v>
      </c>
      <c r="T225" s="229">
        <f>S225*H225</f>
        <v>0</v>
      </c>
      <c r="U225" s="37"/>
      <c r="V225" s="37"/>
      <c r="W225" s="37"/>
      <c r="X225" s="37"/>
      <c r="Y225" s="37"/>
      <c r="Z225" s="37"/>
      <c r="AA225" s="37"/>
      <c r="AB225" s="37"/>
      <c r="AC225" s="37"/>
      <c r="AD225" s="37"/>
      <c r="AE225" s="37"/>
      <c r="AR225" s="230" t="s">
        <v>208</v>
      </c>
      <c r="AT225" s="230" t="s">
        <v>203</v>
      </c>
      <c r="AU225" s="230" t="s">
        <v>80</v>
      </c>
      <c r="AY225" s="16" t="s">
        <v>202</v>
      </c>
      <c r="BE225" s="231">
        <f>IF(N225="základní",J225,0)</f>
        <v>0</v>
      </c>
      <c r="BF225" s="231">
        <f>IF(N225="snížená",J225,0)</f>
        <v>0</v>
      </c>
      <c r="BG225" s="231">
        <f>IF(N225="zákl. přenesená",J225,0)</f>
        <v>0</v>
      </c>
      <c r="BH225" s="231">
        <f>IF(N225="sníž. přenesená",J225,0)</f>
        <v>0</v>
      </c>
      <c r="BI225" s="231">
        <f>IF(N225="nulová",J225,0)</f>
        <v>0</v>
      </c>
      <c r="BJ225" s="16" t="s">
        <v>78</v>
      </c>
      <c r="BK225" s="231">
        <f>ROUND(I225*H225,2)</f>
        <v>0</v>
      </c>
      <c r="BL225" s="16" t="s">
        <v>209</v>
      </c>
      <c r="BM225" s="230" t="s">
        <v>751</v>
      </c>
    </row>
    <row r="226" s="2" customFormat="1" ht="21.75" customHeight="1">
      <c r="A226" s="37"/>
      <c r="B226" s="38"/>
      <c r="C226" s="218" t="s">
        <v>752</v>
      </c>
      <c r="D226" s="218" t="s">
        <v>203</v>
      </c>
      <c r="E226" s="219" t="s">
        <v>753</v>
      </c>
      <c r="F226" s="220" t="s">
        <v>754</v>
      </c>
      <c r="G226" s="221" t="s">
        <v>266</v>
      </c>
      <c r="H226" s="222">
        <v>2</v>
      </c>
      <c r="I226" s="223"/>
      <c r="J226" s="224">
        <f>ROUND(I226*H226,2)</f>
        <v>0</v>
      </c>
      <c r="K226" s="220" t="s">
        <v>207</v>
      </c>
      <c r="L226" s="225"/>
      <c r="M226" s="226" t="s">
        <v>19</v>
      </c>
      <c r="N226" s="227" t="s">
        <v>42</v>
      </c>
      <c r="O226" s="83"/>
      <c r="P226" s="228">
        <f>O226*H226</f>
        <v>0</v>
      </c>
      <c r="Q226" s="228">
        <v>0</v>
      </c>
      <c r="R226" s="228">
        <f>Q226*H226</f>
        <v>0</v>
      </c>
      <c r="S226" s="228">
        <v>0</v>
      </c>
      <c r="T226" s="229">
        <f>S226*H226</f>
        <v>0</v>
      </c>
      <c r="U226" s="37"/>
      <c r="V226" s="37"/>
      <c r="W226" s="37"/>
      <c r="X226" s="37"/>
      <c r="Y226" s="37"/>
      <c r="Z226" s="37"/>
      <c r="AA226" s="37"/>
      <c r="AB226" s="37"/>
      <c r="AC226" s="37"/>
      <c r="AD226" s="37"/>
      <c r="AE226" s="37"/>
      <c r="AR226" s="230" t="s">
        <v>275</v>
      </c>
      <c r="AT226" s="230" t="s">
        <v>203</v>
      </c>
      <c r="AU226" s="230" t="s">
        <v>80</v>
      </c>
      <c r="AY226" s="16" t="s">
        <v>202</v>
      </c>
      <c r="BE226" s="231">
        <f>IF(N226="základní",J226,0)</f>
        <v>0</v>
      </c>
      <c r="BF226" s="231">
        <f>IF(N226="snížená",J226,0)</f>
        <v>0</v>
      </c>
      <c r="BG226" s="231">
        <f>IF(N226="zákl. přenesená",J226,0)</f>
        <v>0</v>
      </c>
      <c r="BH226" s="231">
        <f>IF(N226="sníž. přenesená",J226,0)</f>
        <v>0</v>
      </c>
      <c r="BI226" s="231">
        <f>IF(N226="nulová",J226,0)</f>
        <v>0</v>
      </c>
      <c r="BJ226" s="16" t="s">
        <v>78</v>
      </c>
      <c r="BK226" s="231">
        <f>ROUND(I226*H226,2)</f>
        <v>0</v>
      </c>
      <c r="BL226" s="16" t="s">
        <v>275</v>
      </c>
      <c r="BM226" s="230" t="s">
        <v>755</v>
      </c>
    </row>
    <row r="227" s="2" customFormat="1" ht="21.75" customHeight="1">
      <c r="A227" s="37"/>
      <c r="B227" s="38"/>
      <c r="C227" s="218" t="s">
        <v>756</v>
      </c>
      <c r="D227" s="218" t="s">
        <v>203</v>
      </c>
      <c r="E227" s="219" t="s">
        <v>757</v>
      </c>
      <c r="F227" s="220" t="s">
        <v>758</v>
      </c>
      <c r="G227" s="221" t="s">
        <v>266</v>
      </c>
      <c r="H227" s="222">
        <v>6</v>
      </c>
      <c r="I227" s="223"/>
      <c r="J227" s="224">
        <f>ROUND(I227*H227,2)</f>
        <v>0</v>
      </c>
      <c r="K227" s="220" t="s">
        <v>207</v>
      </c>
      <c r="L227" s="225"/>
      <c r="M227" s="226" t="s">
        <v>19</v>
      </c>
      <c r="N227" s="227" t="s">
        <v>42</v>
      </c>
      <c r="O227" s="83"/>
      <c r="P227" s="228">
        <f>O227*H227</f>
        <v>0</v>
      </c>
      <c r="Q227" s="228">
        <v>0</v>
      </c>
      <c r="R227" s="228">
        <f>Q227*H227</f>
        <v>0</v>
      </c>
      <c r="S227" s="228">
        <v>0</v>
      </c>
      <c r="T227" s="229">
        <f>S227*H227</f>
        <v>0</v>
      </c>
      <c r="U227" s="37"/>
      <c r="V227" s="37"/>
      <c r="W227" s="37"/>
      <c r="X227" s="37"/>
      <c r="Y227" s="37"/>
      <c r="Z227" s="37"/>
      <c r="AA227" s="37"/>
      <c r="AB227" s="37"/>
      <c r="AC227" s="37"/>
      <c r="AD227" s="37"/>
      <c r="AE227" s="37"/>
      <c r="AR227" s="230" t="s">
        <v>208</v>
      </c>
      <c r="AT227" s="230" t="s">
        <v>203</v>
      </c>
      <c r="AU227" s="230" t="s">
        <v>80</v>
      </c>
      <c r="AY227" s="16" t="s">
        <v>202</v>
      </c>
      <c r="BE227" s="231">
        <f>IF(N227="základní",J227,0)</f>
        <v>0</v>
      </c>
      <c r="BF227" s="231">
        <f>IF(N227="snížená",J227,0)</f>
        <v>0</v>
      </c>
      <c r="BG227" s="231">
        <f>IF(N227="zákl. přenesená",J227,0)</f>
        <v>0</v>
      </c>
      <c r="BH227" s="231">
        <f>IF(N227="sníž. přenesená",J227,0)</f>
        <v>0</v>
      </c>
      <c r="BI227" s="231">
        <f>IF(N227="nulová",J227,0)</f>
        <v>0</v>
      </c>
      <c r="BJ227" s="16" t="s">
        <v>78</v>
      </c>
      <c r="BK227" s="231">
        <f>ROUND(I227*H227,2)</f>
        <v>0</v>
      </c>
      <c r="BL227" s="16" t="s">
        <v>209</v>
      </c>
      <c r="BM227" s="230" t="s">
        <v>759</v>
      </c>
    </row>
    <row r="228" s="2" customFormat="1" ht="33" customHeight="1">
      <c r="A228" s="37"/>
      <c r="B228" s="38"/>
      <c r="C228" s="218" t="s">
        <v>760</v>
      </c>
      <c r="D228" s="218" t="s">
        <v>203</v>
      </c>
      <c r="E228" s="219" t="s">
        <v>761</v>
      </c>
      <c r="F228" s="220" t="s">
        <v>762</v>
      </c>
      <c r="G228" s="221" t="s">
        <v>266</v>
      </c>
      <c r="H228" s="222">
        <v>1</v>
      </c>
      <c r="I228" s="223"/>
      <c r="J228" s="224">
        <f>ROUND(I228*H228,2)</f>
        <v>0</v>
      </c>
      <c r="K228" s="220" t="s">
        <v>207</v>
      </c>
      <c r="L228" s="225"/>
      <c r="M228" s="226" t="s">
        <v>19</v>
      </c>
      <c r="N228" s="227" t="s">
        <v>42</v>
      </c>
      <c r="O228" s="83"/>
      <c r="P228" s="228">
        <f>O228*H228</f>
        <v>0</v>
      </c>
      <c r="Q228" s="228">
        <v>0</v>
      </c>
      <c r="R228" s="228">
        <f>Q228*H228</f>
        <v>0</v>
      </c>
      <c r="S228" s="228">
        <v>0</v>
      </c>
      <c r="T228" s="229">
        <f>S228*H228</f>
        <v>0</v>
      </c>
      <c r="U228" s="37"/>
      <c r="V228" s="37"/>
      <c r="W228" s="37"/>
      <c r="X228" s="37"/>
      <c r="Y228" s="37"/>
      <c r="Z228" s="37"/>
      <c r="AA228" s="37"/>
      <c r="AB228" s="37"/>
      <c r="AC228" s="37"/>
      <c r="AD228" s="37"/>
      <c r="AE228" s="37"/>
      <c r="AR228" s="230" t="s">
        <v>275</v>
      </c>
      <c r="AT228" s="230" t="s">
        <v>203</v>
      </c>
      <c r="AU228" s="230" t="s">
        <v>80</v>
      </c>
      <c r="AY228" s="16" t="s">
        <v>202</v>
      </c>
      <c r="BE228" s="231">
        <f>IF(N228="základní",J228,0)</f>
        <v>0</v>
      </c>
      <c r="BF228" s="231">
        <f>IF(N228="snížená",J228,0)</f>
        <v>0</v>
      </c>
      <c r="BG228" s="231">
        <f>IF(N228="zákl. přenesená",J228,0)</f>
        <v>0</v>
      </c>
      <c r="BH228" s="231">
        <f>IF(N228="sníž. přenesená",J228,0)</f>
        <v>0</v>
      </c>
      <c r="BI228" s="231">
        <f>IF(N228="nulová",J228,0)</f>
        <v>0</v>
      </c>
      <c r="BJ228" s="16" t="s">
        <v>78</v>
      </c>
      <c r="BK228" s="231">
        <f>ROUND(I228*H228,2)</f>
        <v>0</v>
      </c>
      <c r="BL228" s="16" t="s">
        <v>275</v>
      </c>
      <c r="BM228" s="230" t="s">
        <v>763</v>
      </c>
    </row>
    <row r="229" s="2" customFormat="1" ht="21.75" customHeight="1">
      <c r="A229" s="37"/>
      <c r="B229" s="38"/>
      <c r="C229" s="232" t="s">
        <v>764</v>
      </c>
      <c r="D229" s="232" t="s">
        <v>259</v>
      </c>
      <c r="E229" s="233" t="s">
        <v>765</v>
      </c>
      <c r="F229" s="234" t="s">
        <v>766</v>
      </c>
      <c r="G229" s="235" t="s">
        <v>266</v>
      </c>
      <c r="H229" s="236">
        <v>1</v>
      </c>
      <c r="I229" s="237"/>
      <c r="J229" s="238">
        <f>ROUND(I229*H229,2)</f>
        <v>0</v>
      </c>
      <c r="K229" s="234" t="s">
        <v>207</v>
      </c>
      <c r="L229" s="43"/>
      <c r="M229" s="239" t="s">
        <v>19</v>
      </c>
      <c r="N229" s="240" t="s">
        <v>42</v>
      </c>
      <c r="O229" s="83"/>
      <c r="P229" s="228">
        <f>O229*H229</f>
        <v>0</v>
      </c>
      <c r="Q229" s="228">
        <v>0</v>
      </c>
      <c r="R229" s="228">
        <f>Q229*H229</f>
        <v>0</v>
      </c>
      <c r="S229" s="228">
        <v>0</v>
      </c>
      <c r="T229" s="229">
        <f>S229*H229</f>
        <v>0</v>
      </c>
      <c r="U229" s="37"/>
      <c r="V229" s="37"/>
      <c r="W229" s="37"/>
      <c r="X229" s="37"/>
      <c r="Y229" s="37"/>
      <c r="Z229" s="37"/>
      <c r="AA229" s="37"/>
      <c r="AB229" s="37"/>
      <c r="AC229" s="37"/>
      <c r="AD229" s="37"/>
      <c r="AE229" s="37"/>
      <c r="AR229" s="230" t="s">
        <v>280</v>
      </c>
      <c r="AT229" s="230" t="s">
        <v>259</v>
      </c>
      <c r="AU229" s="230" t="s">
        <v>80</v>
      </c>
      <c r="AY229" s="16" t="s">
        <v>202</v>
      </c>
      <c r="BE229" s="231">
        <f>IF(N229="základní",J229,0)</f>
        <v>0</v>
      </c>
      <c r="BF229" s="231">
        <f>IF(N229="snížená",J229,0)</f>
        <v>0</v>
      </c>
      <c r="BG229" s="231">
        <f>IF(N229="zákl. přenesená",J229,0)</f>
        <v>0</v>
      </c>
      <c r="BH229" s="231">
        <f>IF(N229="sníž. přenesená",J229,0)</f>
        <v>0</v>
      </c>
      <c r="BI229" s="231">
        <f>IF(N229="nulová",J229,0)</f>
        <v>0</v>
      </c>
      <c r="BJ229" s="16" t="s">
        <v>78</v>
      </c>
      <c r="BK229" s="231">
        <f>ROUND(I229*H229,2)</f>
        <v>0</v>
      </c>
      <c r="BL229" s="16" t="s">
        <v>280</v>
      </c>
      <c r="BM229" s="230" t="s">
        <v>767</v>
      </c>
    </row>
    <row r="230" s="2" customFormat="1" ht="33" customHeight="1">
      <c r="A230" s="37"/>
      <c r="B230" s="38"/>
      <c r="C230" s="232" t="s">
        <v>768</v>
      </c>
      <c r="D230" s="232" t="s">
        <v>259</v>
      </c>
      <c r="E230" s="233" t="s">
        <v>769</v>
      </c>
      <c r="F230" s="234" t="s">
        <v>770</v>
      </c>
      <c r="G230" s="235" t="s">
        <v>266</v>
      </c>
      <c r="H230" s="236">
        <v>27</v>
      </c>
      <c r="I230" s="237"/>
      <c r="J230" s="238">
        <f>ROUND(I230*H230,2)</f>
        <v>0</v>
      </c>
      <c r="K230" s="234" t="s">
        <v>207</v>
      </c>
      <c r="L230" s="43"/>
      <c r="M230" s="239" t="s">
        <v>19</v>
      </c>
      <c r="N230" s="240" t="s">
        <v>42</v>
      </c>
      <c r="O230" s="83"/>
      <c r="P230" s="228">
        <f>O230*H230</f>
        <v>0</v>
      </c>
      <c r="Q230" s="228">
        <v>0</v>
      </c>
      <c r="R230" s="228">
        <f>Q230*H230</f>
        <v>0</v>
      </c>
      <c r="S230" s="228">
        <v>0</v>
      </c>
      <c r="T230" s="229">
        <f>S230*H230</f>
        <v>0</v>
      </c>
      <c r="U230" s="37"/>
      <c r="V230" s="37"/>
      <c r="W230" s="37"/>
      <c r="X230" s="37"/>
      <c r="Y230" s="37"/>
      <c r="Z230" s="37"/>
      <c r="AA230" s="37"/>
      <c r="AB230" s="37"/>
      <c r="AC230" s="37"/>
      <c r="AD230" s="37"/>
      <c r="AE230" s="37"/>
      <c r="AR230" s="230" t="s">
        <v>280</v>
      </c>
      <c r="AT230" s="230" t="s">
        <v>259</v>
      </c>
      <c r="AU230" s="230" t="s">
        <v>80</v>
      </c>
      <c r="AY230" s="16" t="s">
        <v>202</v>
      </c>
      <c r="BE230" s="231">
        <f>IF(N230="základní",J230,0)</f>
        <v>0</v>
      </c>
      <c r="BF230" s="231">
        <f>IF(N230="snížená",J230,0)</f>
        <v>0</v>
      </c>
      <c r="BG230" s="231">
        <f>IF(N230="zákl. přenesená",J230,0)</f>
        <v>0</v>
      </c>
      <c r="BH230" s="231">
        <f>IF(N230="sníž. přenesená",J230,0)</f>
        <v>0</v>
      </c>
      <c r="BI230" s="231">
        <f>IF(N230="nulová",J230,0)</f>
        <v>0</v>
      </c>
      <c r="BJ230" s="16" t="s">
        <v>78</v>
      </c>
      <c r="BK230" s="231">
        <f>ROUND(I230*H230,2)</f>
        <v>0</v>
      </c>
      <c r="BL230" s="16" t="s">
        <v>280</v>
      </c>
      <c r="BM230" s="230" t="s">
        <v>771</v>
      </c>
    </row>
    <row r="231" s="2" customFormat="1" ht="21.75" customHeight="1">
      <c r="A231" s="37"/>
      <c r="B231" s="38"/>
      <c r="C231" s="232" t="s">
        <v>772</v>
      </c>
      <c r="D231" s="232" t="s">
        <v>259</v>
      </c>
      <c r="E231" s="233" t="s">
        <v>773</v>
      </c>
      <c r="F231" s="234" t="s">
        <v>774</v>
      </c>
      <c r="G231" s="235" t="s">
        <v>266</v>
      </c>
      <c r="H231" s="236">
        <v>19</v>
      </c>
      <c r="I231" s="237"/>
      <c r="J231" s="238">
        <f>ROUND(I231*H231,2)</f>
        <v>0</v>
      </c>
      <c r="K231" s="234" t="s">
        <v>207</v>
      </c>
      <c r="L231" s="43"/>
      <c r="M231" s="239" t="s">
        <v>19</v>
      </c>
      <c r="N231" s="240" t="s">
        <v>42</v>
      </c>
      <c r="O231" s="83"/>
      <c r="P231" s="228">
        <f>O231*H231</f>
        <v>0</v>
      </c>
      <c r="Q231" s="228">
        <v>0</v>
      </c>
      <c r="R231" s="228">
        <f>Q231*H231</f>
        <v>0</v>
      </c>
      <c r="S231" s="228">
        <v>0</v>
      </c>
      <c r="T231" s="229">
        <f>S231*H231</f>
        <v>0</v>
      </c>
      <c r="U231" s="37"/>
      <c r="V231" s="37"/>
      <c r="W231" s="37"/>
      <c r="X231" s="37"/>
      <c r="Y231" s="37"/>
      <c r="Z231" s="37"/>
      <c r="AA231" s="37"/>
      <c r="AB231" s="37"/>
      <c r="AC231" s="37"/>
      <c r="AD231" s="37"/>
      <c r="AE231" s="37"/>
      <c r="AR231" s="230" t="s">
        <v>280</v>
      </c>
      <c r="AT231" s="230" t="s">
        <v>259</v>
      </c>
      <c r="AU231" s="230" t="s">
        <v>80</v>
      </c>
      <c r="AY231" s="16" t="s">
        <v>202</v>
      </c>
      <c r="BE231" s="231">
        <f>IF(N231="základní",J231,0)</f>
        <v>0</v>
      </c>
      <c r="BF231" s="231">
        <f>IF(N231="snížená",J231,0)</f>
        <v>0</v>
      </c>
      <c r="BG231" s="231">
        <f>IF(N231="zákl. přenesená",J231,0)</f>
        <v>0</v>
      </c>
      <c r="BH231" s="231">
        <f>IF(N231="sníž. přenesená",J231,0)</f>
        <v>0</v>
      </c>
      <c r="BI231" s="231">
        <f>IF(N231="nulová",J231,0)</f>
        <v>0</v>
      </c>
      <c r="BJ231" s="16" t="s">
        <v>78</v>
      </c>
      <c r="BK231" s="231">
        <f>ROUND(I231*H231,2)</f>
        <v>0</v>
      </c>
      <c r="BL231" s="16" t="s">
        <v>280</v>
      </c>
      <c r="BM231" s="230" t="s">
        <v>775</v>
      </c>
    </row>
    <row r="232" s="2" customFormat="1" ht="21.75" customHeight="1">
      <c r="A232" s="37"/>
      <c r="B232" s="38"/>
      <c r="C232" s="218" t="s">
        <v>776</v>
      </c>
      <c r="D232" s="218" t="s">
        <v>203</v>
      </c>
      <c r="E232" s="219" t="s">
        <v>777</v>
      </c>
      <c r="F232" s="220" t="s">
        <v>778</v>
      </c>
      <c r="G232" s="221" t="s">
        <v>266</v>
      </c>
      <c r="H232" s="222">
        <v>4</v>
      </c>
      <c r="I232" s="223"/>
      <c r="J232" s="224">
        <f>ROUND(I232*H232,2)</f>
        <v>0</v>
      </c>
      <c r="K232" s="220" t="s">
        <v>207</v>
      </c>
      <c r="L232" s="225"/>
      <c r="M232" s="226" t="s">
        <v>19</v>
      </c>
      <c r="N232" s="227" t="s">
        <v>42</v>
      </c>
      <c r="O232" s="83"/>
      <c r="P232" s="228">
        <f>O232*H232</f>
        <v>0</v>
      </c>
      <c r="Q232" s="228">
        <v>0</v>
      </c>
      <c r="R232" s="228">
        <f>Q232*H232</f>
        <v>0</v>
      </c>
      <c r="S232" s="228">
        <v>0</v>
      </c>
      <c r="T232" s="229">
        <f>S232*H232</f>
        <v>0</v>
      </c>
      <c r="U232" s="37"/>
      <c r="V232" s="37"/>
      <c r="W232" s="37"/>
      <c r="X232" s="37"/>
      <c r="Y232" s="37"/>
      <c r="Z232" s="37"/>
      <c r="AA232" s="37"/>
      <c r="AB232" s="37"/>
      <c r="AC232" s="37"/>
      <c r="AD232" s="37"/>
      <c r="AE232" s="37"/>
      <c r="AR232" s="230" t="s">
        <v>208</v>
      </c>
      <c r="AT232" s="230" t="s">
        <v>203</v>
      </c>
      <c r="AU232" s="230" t="s">
        <v>80</v>
      </c>
      <c r="AY232" s="16" t="s">
        <v>202</v>
      </c>
      <c r="BE232" s="231">
        <f>IF(N232="základní",J232,0)</f>
        <v>0</v>
      </c>
      <c r="BF232" s="231">
        <f>IF(N232="snížená",J232,0)</f>
        <v>0</v>
      </c>
      <c r="BG232" s="231">
        <f>IF(N232="zákl. přenesená",J232,0)</f>
        <v>0</v>
      </c>
      <c r="BH232" s="231">
        <f>IF(N232="sníž. přenesená",J232,0)</f>
        <v>0</v>
      </c>
      <c r="BI232" s="231">
        <f>IF(N232="nulová",J232,0)</f>
        <v>0</v>
      </c>
      <c r="BJ232" s="16" t="s">
        <v>78</v>
      </c>
      <c r="BK232" s="231">
        <f>ROUND(I232*H232,2)</f>
        <v>0</v>
      </c>
      <c r="BL232" s="16" t="s">
        <v>209</v>
      </c>
      <c r="BM232" s="230" t="s">
        <v>779</v>
      </c>
    </row>
    <row r="233" s="2" customFormat="1" ht="21.75" customHeight="1">
      <c r="A233" s="37"/>
      <c r="B233" s="38"/>
      <c r="C233" s="218" t="s">
        <v>780</v>
      </c>
      <c r="D233" s="218" t="s">
        <v>203</v>
      </c>
      <c r="E233" s="219" t="s">
        <v>781</v>
      </c>
      <c r="F233" s="220" t="s">
        <v>782</v>
      </c>
      <c r="G233" s="221" t="s">
        <v>266</v>
      </c>
      <c r="H233" s="222">
        <v>4</v>
      </c>
      <c r="I233" s="223"/>
      <c r="J233" s="224">
        <f>ROUND(I233*H233,2)</f>
        <v>0</v>
      </c>
      <c r="K233" s="220" t="s">
        <v>207</v>
      </c>
      <c r="L233" s="225"/>
      <c r="M233" s="226" t="s">
        <v>19</v>
      </c>
      <c r="N233" s="227" t="s">
        <v>42</v>
      </c>
      <c r="O233" s="83"/>
      <c r="P233" s="228">
        <f>O233*H233</f>
        <v>0</v>
      </c>
      <c r="Q233" s="228">
        <v>0</v>
      </c>
      <c r="R233" s="228">
        <f>Q233*H233</f>
        <v>0</v>
      </c>
      <c r="S233" s="228">
        <v>0</v>
      </c>
      <c r="T233" s="229">
        <f>S233*H233</f>
        <v>0</v>
      </c>
      <c r="U233" s="37"/>
      <c r="V233" s="37"/>
      <c r="W233" s="37"/>
      <c r="X233" s="37"/>
      <c r="Y233" s="37"/>
      <c r="Z233" s="37"/>
      <c r="AA233" s="37"/>
      <c r="AB233" s="37"/>
      <c r="AC233" s="37"/>
      <c r="AD233" s="37"/>
      <c r="AE233" s="37"/>
      <c r="AR233" s="230" t="s">
        <v>275</v>
      </c>
      <c r="AT233" s="230" t="s">
        <v>203</v>
      </c>
      <c r="AU233" s="230" t="s">
        <v>80</v>
      </c>
      <c r="AY233" s="16" t="s">
        <v>202</v>
      </c>
      <c r="BE233" s="231">
        <f>IF(N233="základní",J233,0)</f>
        <v>0</v>
      </c>
      <c r="BF233" s="231">
        <f>IF(N233="snížená",J233,0)</f>
        <v>0</v>
      </c>
      <c r="BG233" s="231">
        <f>IF(N233="zákl. přenesená",J233,0)</f>
        <v>0</v>
      </c>
      <c r="BH233" s="231">
        <f>IF(N233="sníž. přenesená",J233,0)</f>
        <v>0</v>
      </c>
      <c r="BI233" s="231">
        <f>IF(N233="nulová",J233,0)</f>
        <v>0</v>
      </c>
      <c r="BJ233" s="16" t="s">
        <v>78</v>
      </c>
      <c r="BK233" s="231">
        <f>ROUND(I233*H233,2)</f>
        <v>0</v>
      </c>
      <c r="BL233" s="16" t="s">
        <v>275</v>
      </c>
      <c r="BM233" s="230" t="s">
        <v>783</v>
      </c>
    </row>
    <row r="234" s="2" customFormat="1" ht="33" customHeight="1">
      <c r="A234" s="37"/>
      <c r="B234" s="38"/>
      <c r="C234" s="232" t="s">
        <v>784</v>
      </c>
      <c r="D234" s="232" t="s">
        <v>259</v>
      </c>
      <c r="E234" s="233" t="s">
        <v>785</v>
      </c>
      <c r="F234" s="234" t="s">
        <v>786</v>
      </c>
      <c r="G234" s="235" t="s">
        <v>206</v>
      </c>
      <c r="H234" s="236">
        <v>12</v>
      </c>
      <c r="I234" s="237"/>
      <c r="J234" s="238">
        <f>ROUND(I234*H234,2)</f>
        <v>0</v>
      </c>
      <c r="K234" s="234" t="s">
        <v>207</v>
      </c>
      <c r="L234" s="43"/>
      <c r="M234" s="239" t="s">
        <v>19</v>
      </c>
      <c r="N234" s="240" t="s">
        <v>42</v>
      </c>
      <c r="O234" s="83"/>
      <c r="P234" s="228">
        <f>O234*H234</f>
        <v>0</v>
      </c>
      <c r="Q234" s="228">
        <v>0</v>
      </c>
      <c r="R234" s="228">
        <f>Q234*H234</f>
        <v>0</v>
      </c>
      <c r="S234" s="228">
        <v>0</v>
      </c>
      <c r="T234" s="229">
        <f>S234*H234</f>
        <v>0</v>
      </c>
      <c r="U234" s="37"/>
      <c r="V234" s="37"/>
      <c r="W234" s="37"/>
      <c r="X234" s="37"/>
      <c r="Y234" s="37"/>
      <c r="Z234" s="37"/>
      <c r="AA234" s="37"/>
      <c r="AB234" s="37"/>
      <c r="AC234" s="37"/>
      <c r="AD234" s="37"/>
      <c r="AE234" s="37"/>
      <c r="AR234" s="230" t="s">
        <v>280</v>
      </c>
      <c r="AT234" s="230" t="s">
        <v>259</v>
      </c>
      <c r="AU234" s="230" t="s">
        <v>80</v>
      </c>
      <c r="AY234" s="16" t="s">
        <v>202</v>
      </c>
      <c r="BE234" s="231">
        <f>IF(N234="základní",J234,0)</f>
        <v>0</v>
      </c>
      <c r="BF234" s="231">
        <f>IF(N234="snížená",J234,0)</f>
        <v>0</v>
      </c>
      <c r="BG234" s="231">
        <f>IF(N234="zákl. přenesená",J234,0)</f>
        <v>0</v>
      </c>
      <c r="BH234" s="231">
        <f>IF(N234="sníž. přenesená",J234,0)</f>
        <v>0</v>
      </c>
      <c r="BI234" s="231">
        <f>IF(N234="nulová",J234,0)</f>
        <v>0</v>
      </c>
      <c r="BJ234" s="16" t="s">
        <v>78</v>
      </c>
      <c r="BK234" s="231">
        <f>ROUND(I234*H234,2)</f>
        <v>0</v>
      </c>
      <c r="BL234" s="16" t="s">
        <v>280</v>
      </c>
      <c r="BM234" s="230" t="s">
        <v>787</v>
      </c>
    </row>
    <row r="235" s="2" customFormat="1" ht="33" customHeight="1">
      <c r="A235" s="37"/>
      <c r="B235" s="38"/>
      <c r="C235" s="232" t="s">
        <v>788</v>
      </c>
      <c r="D235" s="232" t="s">
        <v>259</v>
      </c>
      <c r="E235" s="233" t="s">
        <v>789</v>
      </c>
      <c r="F235" s="234" t="s">
        <v>790</v>
      </c>
      <c r="G235" s="235" t="s">
        <v>206</v>
      </c>
      <c r="H235" s="236">
        <v>12</v>
      </c>
      <c r="I235" s="237"/>
      <c r="J235" s="238">
        <f>ROUND(I235*H235,2)</f>
        <v>0</v>
      </c>
      <c r="K235" s="234" t="s">
        <v>207</v>
      </c>
      <c r="L235" s="43"/>
      <c r="M235" s="239" t="s">
        <v>19</v>
      </c>
      <c r="N235" s="240" t="s">
        <v>42</v>
      </c>
      <c r="O235" s="83"/>
      <c r="P235" s="228">
        <f>O235*H235</f>
        <v>0</v>
      </c>
      <c r="Q235" s="228">
        <v>0</v>
      </c>
      <c r="R235" s="228">
        <f>Q235*H235</f>
        <v>0</v>
      </c>
      <c r="S235" s="228">
        <v>0</v>
      </c>
      <c r="T235" s="229">
        <f>S235*H235</f>
        <v>0</v>
      </c>
      <c r="U235" s="37"/>
      <c r="V235" s="37"/>
      <c r="W235" s="37"/>
      <c r="X235" s="37"/>
      <c r="Y235" s="37"/>
      <c r="Z235" s="37"/>
      <c r="AA235" s="37"/>
      <c r="AB235" s="37"/>
      <c r="AC235" s="37"/>
      <c r="AD235" s="37"/>
      <c r="AE235" s="37"/>
      <c r="AR235" s="230" t="s">
        <v>280</v>
      </c>
      <c r="AT235" s="230" t="s">
        <v>259</v>
      </c>
      <c r="AU235" s="230" t="s">
        <v>80</v>
      </c>
      <c r="AY235" s="16" t="s">
        <v>202</v>
      </c>
      <c r="BE235" s="231">
        <f>IF(N235="základní",J235,0)</f>
        <v>0</v>
      </c>
      <c r="BF235" s="231">
        <f>IF(N235="snížená",J235,0)</f>
        <v>0</v>
      </c>
      <c r="BG235" s="231">
        <f>IF(N235="zákl. přenesená",J235,0)</f>
        <v>0</v>
      </c>
      <c r="BH235" s="231">
        <f>IF(N235="sníž. přenesená",J235,0)</f>
        <v>0</v>
      </c>
      <c r="BI235" s="231">
        <f>IF(N235="nulová",J235,0)</f>
        <v>0</v>
      </c>
      <c r="BJ235" s="16" t="s">
        <v>78</v>
      </c>
      <c r="BK235" s="231">
        <f>ROUND(I235*H235,2)</f>
        <v>0</v>
      </c>
      <c r="BL235" s="16" t="s">
        <v>280</v>
      </c>
      <c r="BM235" s="230" t="s">
        <v>791</v>
      </c>
    </row>
    <row r="236" s="2" customFormat="1" ht="21.75" customHeight="1">
      <c r="A236" s="37"/>
      <c r="B236" s="38"/>
      <c r="C236" s="218" t="s">
        <v>792</v>
      </c>
      <c r="D236" s="218" t="s">
        <v>203</v>
      </c>
      <c r="E236" s="219" t="s">
        <v>793</v>
      </c>
      <c r="F236" s="220" t="s">
        <v>794</v>
      </c>
      <c r="G236" s="221" t="s">
        <v>266</v>
      </c>
      <c r="H236" s="222">
        <v>5</v>
      </c>
      <c r="I236" s="223"/>
      <c r="J236" s="224">
        <f>ROUND(I236*H236,2)</f>
        <v>0</v>
      </c>
      <c r="K236" s="220" t="s">
        <v>207</v>
      </c>
      <c r="L236" s="225"/>
      <c r="M236" s="226" t="s">
        <v>19</v>
      </c>
      <c r="N236" s="227" t="s">
        <v>42</v>
      </c>
      <c r="O236" s="83"/>
      <c r="P236" s="228">
        <f>O236*H236</f>
        <v>0</v>
      </c>
      <c r="Q236" s="228">
        <v>0</v>
      </c>
      <c r="R236" s="228">
        <f>Q236*H236</f>
        <v>0</v>
      </c>
      <c r="S236" s="228">
        <v>0</v>
      </c>
      <c r="T236" s="229">
        <f>S236*H236</f>
        <v>0</v>
      </c>
      <c r="U236" s="37"/>
      <c r="V236" s="37"/>
      <c r="W236" s="37"/>
      <c r="X236" s="37"/>
      <c r="Y236" s="37"/>
      <c r="Z236" s="37"/>
      <c r="AA236" s="37"/>
      <c r="AB236" s="37"/>
      <c r="AC236" s="37"/>
      <c r="AD236" s="37"/>
      <c r="AE236" s="37"/>
      <c r="AR236" s="230" t="s">
        <v>208</v>
      </c>
      <c r="AT236" s="230" t="s">
        <v>203</v>
      </c>
      <c r="AU236" s="230" t="s">
        <v>80</v>
      </c>
      <c r="AY236" s="16" t="s">
        <v>202</v>
      </c>
      <c r="BE236" s="231">
        <f>IF(N236="základní",J236,0)</f>
        <v>0</v>
      </c>
      <c r="BF236" s="231">
        <f>IF(N236="snížená",J236,0)</f>
        <v>0</v>
      </c>
      <c r="BG236" s="231">
        <f>IF(N236="zákl. přenesená",J236,0)</f>
        <v>0</v>
      </c>
      <c r="BH236" s="231">
        <f>IF(N236="sníž. přenesená",J236,0)</f>
        <v>0</v>
      </c>
      <c r="BI236" s="231">
        <f>IF(N236="nulová",J236,0)</f>
        <v>0</v>
      </c>
      <c r="BJ236" s="16" t="s">
        <v>78</v>
      </c>
      <c r="BK236" s="231">
        <f>ROUND(I236*H236,2)</f>
        <v>0</v>
      </c>
      <c r="BL236" s="16" t="s">
        <v>209</v>
      </c>
      <c r="BM236" s="230" t="s">
        <v>795</v>
      </c>
    </row>
    <row r="237" s="2" customFormat="1" ht="21.75" customHeight="1">
      <c r="A237" s="37"/>
      <c r="B237" s="38"/>
      <c r="C237" s="218" t="s">
        <v>796</v>
      </c>
      <c r="D237" s="218" t="s">
        <v>203</v>
      </c>
      <c r="E237" s="219" t="s">
        <v>797</v>
      </c>
      <c r="F237" s="220" t="s">
        <v>798</v>
      </c>
      <c r="G237" s="221" t="s">
        <v>266</v>
      </c>
      <c r="H237" s="222">
        <v>8</v>
      </c>
      <c r="I237" s="223"/>
      <c r="J237" s="224">
        <f>ROUND(I237*H237,2)</f>
        <v>0</v>
      </c>
      <c r="K237" s="220" t="s">
        <v>207</v>
      </c>
      <c r="L237" s="225"/>
      <c r="M237" s="226" t="s">
        <v>19</v>
      </c>
      <c r="N237" s="227" t="s">
        <v>42</v>
      </c>
      <c r="O237" s="83"/>
      <c r="P237" s="228">
        <f>O237*H237</f>
        <v>0</v>
      </c>
      <c r="Q237" s="228">
        <v>0</v>
      </c>
      <c r="R237" s="228">
        <f>Q237*H237</f>
        <v>0</v>
      </c>
      <c r="S237" s="228">
        <v>0</v>
      </c>
      <c r="T237" s="229">
        <f>S237*H237</f>
        <v>0</v>
      </c>
      <c r="U237" s="37"/>
      <c r="V237" s="37"/>
      <c r="W237" s="37"/>
      <c r="X237" s="37"/>
      <c r="Y237" s="37"/>
      <c r="Z237" s="37"/>
      <c r="AA237" s="37"/>
      <c r="AB237" s="37"/>
      <c r="AC237" s="37"/>
      <c r="AD237" s="37"/>
      <c r="AE237" s="37"/>
      <c r="AR237" s="230" t="s">
        <v>208</v>
      </c>
      <c r="AT237" s="230" t="s">
        <v>203</v>
      </c>
      <c r="AU237" s="230" t="s">
        <v>80</v>
      </c>
      <c r="AY237" s="16" t="s">
        <v>202</v>
      </c>
      <c r="BE237" s="231">
        <f>IF(N237="základní",J237,0)</f>
        <v>0</v>
      </c>
      <c r="BF237" s="231">
        <f>IF(N237="snížená",J237,0)</f>
        <v>0</v>
      </c>
      <c r="BG237" s="231">
        <f>IF(N237="zákl. přenesená",J237,0)</f>
        <v>0</v>
      </c>
      <c r="BH237" s="231">
        <f>IF(N237="sníž. přenesená",J237,0)</f>
        <v>0</v>
      </c>
      <c r="BI237" s="231">
        <f>IF(N237="nulová",J237,0)</f>
        <v>0</v>
      </c>
      <c r="BJ237" s="16" t="s">
        <v>78</v>
      </c>
      <c r="BK237" s="231">
        <f>ROUND(I237*H237,2)</f>
        <v>0</v>
      </c>
      <c r="BL237" s="16" t="s">
        <v>209</v>
      </c>
      <c r="BM237" s="230" t="s">
        <v>799</v>
      </c>
    </row>
    <row r="238" s="2" customFormat="1" ht="21.75" customHeight="1">
      <c r="A238" s="37"/>
      <c r="B238" s="38"/>
      <c r="C238" s="218" t="s">
        <v>800</v>
      </c>
      <c r="D238" s="218" t="s">
        <v>203</v>
      </c>
      <c r="E238" s="219" t="s">
        <v>801</v>
      </c>
      <c r="F238" s="220" t="s">
        <v>802</v>
      </c>
      <c r="G238" s="221" t="s">
        <v>266</v>
      </c>
      <c r="H238" s="222">
        <v>5</v>
      </c>
      <c r="I238" s="223"/>
      <c r="J238" s="224">
        <f>ROUND(I238*H238,2)</f>
        <v>0</v>
      </c>
      <c r="K238" s="220" t="s">
        <v>207</v>
      </c>
      <c r="L238" s="225"/>
      <c r="M238" s="226" t="s">
        <v>19</v>
      </c>
      <c r="N238" s="227" t="s">
        <v>42</v>
      </c>
      <c r="O238" s="83"/>
      <c r="P238" s="228">
        <f>O238*H238</f>
        <v>0</v>
      </c>
      <c r="Q238" s="228">
        <v>0</v>
      </c>
      <c r="R238" s="228">
        <f>Q238*H238</f>
        <v>0</v>
      </c>
      <c r="S238" s="228">
        <v>0</v>
      </c>
      <c r="T238" s="229">
        <f>S238*H238</f>
        <v>0</v>
      </c>
      <c r="U238" s="37"/>
      <c r="V238" s="37"/>
      <c r="W238" s="37"/>
      <c r="X238" s="37"/>
      <c r="Y238" s="37"/>
      <c r="Z238" s="37"/>
      <c r="AA238" s="37"/>
      <c r="AB238" s="37"/>
      <c r="AC238" s="37"/>
      <c r="AD238" s="37"/>
      <c r="AE238" s="37"/>
      <c r="AR238" s="230" t="s">
        <v>208</v>
      </c>
      <c r="AT238" s="230" t="s">
        <v>203</v>
      </c>
      <c r="AU238" s="230" t="s">
        <v>80</v>
      </c>
      <c r="AY238" s="16" t="s">
        <v>202</v>
      </c>
      <c r="BE238" s="231">
        <f>IF(N238="základní",J238,0)</f>
        <v>0</v>
      </c>
      <c r="BF238" s="231">
        <f>IF(N238="snížená",J238,0)</f>
        <v>0</v>
      </c>
      <c r="BG238" s="231">
        <f>IF(N238="zákl. přenesená",J238,0)</f>
        <v>0</v>
      </c>
      <c r="BH238" s="231">
        <f>IF(N238="sníž. přenesená",J238,0)</f>
        <v>0</v>
      </c>
      <c r="BI238" s="231">
        <f>IF(N238="nulová",J238,0)</f>
        <v>0</v>
      </c>
      <c r="BJ238" s="16" t="s">
        <v>78</v>
      </c>
      <c r="BK238" s="231">
        <f>ROUND(I238*H238,2)</f>
        <v>0</v>
      </c>
      <c r="BL238" s="16" t="s">
        <v>209</v>
      </c>
      <c r="BM238" s="230" t="s">
        <v>803</v>
      </c>
    </row>
    <row r="239" s="2" customFormat="1" ht="21.75" customHeight="1">
      <c r="A239" s="37"/>
      <c r="B239" s="38"/>
      <c r="C239" s="218" t="s">
        <v>804</v>
      </c>
      <c r="D239" s="218" t="s">
        <v>203</v>
      </c>
      <c r="E239" s="219" t="s">
        <v>805</v>
      </c>
      <c r="F239" s="220" t="s">
        <v>806</v>
      </c>
      <c r="G239" s="221" t="s">
        <v>266</v>
      </c>
      <c r="H239" s="222">
        <v>1</v>
      </c>
      <c r="I239" s="223"/>
      <c r="J239" s="224">
        <f>ROUND(I239*H239,2)</f>
        <v>0</v>
      </c>
      <c r="K239" s="220" t="s">
        <v>207</v>
      </c>
      <c r="L239" s="225"/>
      <c r="M239" s="226" t="s">
        <v>19</v>
      </c>
      <c r="N239" s="227" t="s">
        <v>42</v>
      </c>
      <c r="O239" s="83"/>
      <c r="P239" s="228">
        <f>O239*H239</f>
        <v>0</v>
      </c>
      <c r="Q239" s="228">
        <v>0</v>
      </c>
      <c r="R239" s="228">
        <f>Q239*H239</f>
        <v>0</v>
      </c>
      <c r="S239" s="228">
        <v>0</v>
      </c>
      <c r="T239" s="229">
        <f>S239*H239</f>
        <v>0</v>
      </c>
      <c r="U239" s="37"/>
      <c r="V239" s="37"/>
      <c r="W239" s="37"/>
      <c r="X239" s="37"/>
      <c r="Y239" s="37"/>
      <c r="Z239" s="37"/>
      <c r="AA239" s="37"/>
      <c r="AB239" s="37"/>
      <c r="AC239" s="37"/>
      <c r="AD239" s="37"/>
      <c r="AE239" s="37"/>
      <c r="AR239" s="230" t="s">
        <v>208</v>
      </c>
      <c r="AT239" s="230" t="s">
        <v>203</v>
      </c>
      <c r="AU239" s="230" t="s">
        <v>80</v>
      </c>
      <c r="AY239" s="16" t="s">
        <v>202</v>
      </c>
      <c r="BE239" s="231">
        <f>IF(N239="základní",J239,0)</f>
        <v>0</v>
      </c>
      <c r="BF239" s="231">
        <f>IF(N239="snížená",J239,0)</f>
        <v>0</v>
      </c>
      <c r="BG239" s="231">
        <f>IF(N239="zákl. přenesená",J239,0)</f>
        <v>0</v>
      </c>
      <c r="BH239" s="231">
        <f>IF(N239="sníž. přenesená",J239,0)</f>
        <v>0</v>
      </c>
      <c r="BI239" s="231">
        <f>IF(N239="nulová",J239,0)</f>
        <v>0</v>
      </c>
      <c r="BJ239" s="16" t="s">
        <v>78</v>
      </c>
      <c r="BK239" s="231">
        <f>ROUND(I239*H239,2)</f>
        <v>0</v>
      </c>
      <c r="BL239" s="16" t="s">
        <v>209</v>
      </c>
      <c r="BM239" s="230" t="s">
        <v>807</v>
      </c>
    </row>
    <row r="240" s="2" customFormat="1" ht="33" customHeight="1">
      <c r="A240" s="37"/>
      <c r="B240" s="38"/>
      <c r="C240" s="218" t="s">
        <v>808</v>
      </c>
      <c r="D240" s="218" t="s">
        <v>203</v>
      </c>
      <c r="E240" s="219" t="s">
        <v>809</v>
      </c>
      <c r="F240" s="220" t="s">
        <v>810</v>
      </c>
      <c r="G240" s="221" t="s">
        <v>266</v>
      </c>
      <c r="H240" s="222">
        <v>2</v>
      </c>
      <c r="I240" s="223"/>
      <c r="J240" s="224">
        <f>ROUND(I240*H240,2)</f>
        <v>0</v>
      </c>
      <c r="K240" s="220" t="s">
        <v>207</v>
      </c>
      <c r="L240" s="225"/>
      <c r="M240" s="226" t="s">
        <v>19</v>
      </c>
      <c r="N240" s="227" t="s">
        <v>42</v>
      </c>
      <c r="O240" s="83"/>
      <c r="P240" s="228">
        <f>O240*H240</f>
        <v>0</v>
      </c>
      <c r="Q240" s="228">
        <v>0</v>
      </c>
      <c r="R240" s="228">
        <f>Q240*H240</f>
        <v>0</v>
      </c>
      <c r="S240" s="228">
        <v>0</v>
      </c>
      <c r="T240" s="229">
        <f>S240*H240</f>
        <v>0</v>
      </c>
      <c r="U240" s="37"/>
      <c r="V240" s="37"/>
      <c r="W240" s="37"/>
      <c r="X240" s="37"/>
      <c r="Y240" s="37"/>
      <c r="Z240" s="37"/>
      <c r="AA240" s="37"/>
      <c r="AB240" s="37"/>
      <c r="AC240" s="37"/>
      <c r="AD240" s="37"/>
      <c r="AE240" s="37"/>
      <c r="AR240" s="230" t="s">
        <v>208</v>
      </c>
      <c r="AT240" s="230" t="s">
        <v>203</v>
      </c>
      <c r="AU240" s="230" t="s">
        <v>80</v>
      </c>
      <c r="AY240" s="16" t="s">
        <v>202</v>
      </c>
      <c r="BE240" s="231">
        <f>IF(N240="základní",J240,0)</f>
        <v>0</v>
      </c>
      <c r="BF240" s="231">
        <f>IF(N240="snížená",J240,0)</f>
        <v>0</v>
      </c>
      <c r="BG240" s="231">
        <f>IF(N240="zákl. přenesená",J240,0)</f>
        <v>0</v>
      </c>
      <c r="BH240" s="231">
        <f>IF(N240="sníž. přenesená",J240,0)</f>
        <v>0</v>
      </c>
      <c r="BI240" s="231">
        <f>IF(N240="nulová",J240,0)</f>
        <v>0</v>
      </c>
      <c r="BJ240" s="16" t="s">
        <v>78</v>
      </c>
      <c r="BK240" s="231">
        <f>ROUND(I240*H240,2)</f>
        <v>0</v>
      </c>
      <c r="BL240" s="16" t="s">
        <v>209</v>
      </c>
      <c r="BM240" s="230" t="s">
        <v>811</v>
      </c>
    </row>
    <row r="241" s="2" customFormat="1" ht="21.75" customHeight="1">
      <c r="A241" s="37"/>
      <c r="B241" s="38"/>
      <c r="C241" s="218" t="s">
        <v>275</v>
      </c>
      <c r="D241" s="218" t="s">
        <v>203</v>
      </c>
      <c r="E241" s="219" t="s">
        <v>812</v>
      </c>
      <c r="F241" s="220" t="s">
        <v>813</v>
      </c>
      <c r="G241" s="221" t="s">
        <v>266</v>
      </c>
      <c r="H241" s="222">
        <v>8</v>
      </c>
      <c r="I241" s="223"/>
      <c r="J241" s="224">
        <f>ROUND(I241*H241,2)</f>
        <v>0</v>
      </c>
      <c r="K241" s="220" t="s">
        <v>207</v>
      </c>
      <c r="L241" s="225"/>
      <c r="M241" s="226" t="s">
        <v>19</v>
      </c>
      <c r="N241" s="227" t="s">
        <v>42</v>
      </c>
      <c r="O241" s="83"/>
      <c r="P241" s="228">
        <f>O241*H241</f>
        <v>0</v>
      </c>
      <c r="Q241" s="228">
        <v>0</v>
      </c>
      <c r="R241" s="228">
        <f>Q241*H241</f>
        <v>0</v>
      </c>
      <c r="S241" s="228">
        <v>0</v>
      </c>
      <c r="T241" s="229">
        <f>S241*H241</f>
        <v>0</v>
      </c>
      <c r="U241" s="37"/>
      <c r="V241" s="37"/>
      <c r="W241" s="37"/>
      <c r="X241" s="37"/>
      <c r="Y241" s="37"/>
      <c r="Z241" s="37"/>
      <c r="AA241" s="37"/>
      <c r="AB241" s="37"/>
      <c r="AC241" s="37"/>
      <c r="AD241" s="37"/>
      <c r="AE241" s="37"/>
      <c r="AR241" s="230" t="s">
        <v>208</v>
      </c>
      <c r="AT241" s="230" t="s">
        <v>203</v>
      </c>
      <c r="AU241" s="230" t="s">
        <v>80</v>
      </c>
      <c r="AY241" s="16" t="s">
        <v>202</v>
      </c>
      <c r="BE241" s="231">
        <f>IF(N241="základní",J241,0)</f>
        <v>0</v>
      </c>
      <c r="BF241" s="231">
        <f>IF(N241="snížená",J241,0)</f>
        <v>0</v>
      </c>
      <c r="BG241" s="231">
        <f>IF(N241="zákl. přenesená",J241,0)</f>
        <v>0</v>
      </c>
      <c r="BH241" s="231">
        <f>IF(N241="sníž. přenesená",J241,0)</f>
        <v>0</v>
      </c>
      <c r="BI241" s="231">
        <f>IF(N241="nulová",J241,0)</f>
        <v>0</v>
      </c>
      <c r="BJ241" s="16" t="s">
        <v>78</v>
      </c>
      <c r="BK241" s="231">
        <f>ROUND(I241*H241,2)</f>
        <v>0</v>
      </c>
      <c r="BL241" s="16" t="s">
        <v>209</v>
      </c>
      <c r="BM241" s="230" t="s">
        <v>814</v>
      </c>
    </row>
    <row r="242" s="2" customFormat="1" ht="21.75" customHeight="1">
      <c r="A242" s="37"/>
      <c r="B242" s="38"/>
      <c r="C242" s="218" t="s">
        <v>815</v>
      </c>
      <c r="D242" s="218" t="s">
        <v>203</v>
      </c>
      <c r="E242" s="219" t="s">
        <v>816</v>
      </c>
      <c r="F242" s="220" t="s">
        <v>817</v>
      </c>
      <c r="G242" s="221" t="s">
        <v>266</v>
      </c>
      <c r="H242" s="222">
        <v>3</v>
      </c>
      <c r="I242" s="223"/>
      <c r="J242" s="224">
        <f>ROUND(I242*H242,2)</f>
        <v>0</v>
      </c>
      <c r="K242" s="220" t="s">
        <v>207</v>
      </c>
      <c r="L242" s="225"/>
      <c r="M242" s="226" t="s">
        <v>19</v>
      </c>
      <c r="N242" s="227" t="s">
        <v>42</v>
      </c>
      <c r="O242" s="83"/>
      <c r="P242" s="228">
        <f>O242*H242</f>
        <v>0</v>
      </c>
      <c r="Q242" s="228">
        <v>0</v>
      </c>
      <c r="R242" s="228">
        <f>Q242*H242</f>
        <v>0</v>
      </c>
      <c r="S242" s="228">
        <v>0</v>
      </c>
      <c r="T242" s="229">
        <f>S242*H242</f>
        <v>0</v>
      </c>
      <c r="U242" s="37"/>
      <c r="V242" s="37"/>
      <c r="W242" s="37"/>
      <c r="X242" s="37"/>
      <c r="Y242" s="37"/>
      <c r="Z242" s="37"/>
      <c r="AA242" s="37"/>
      <c r="AB242" s="37"/>
      <c r="AC242" s="37"/>
      <c r="AD242" s="37"/>
      <c r="AE242" s="37"/>
      <c r="AR242" s="230" t="s">
        <v>208</v>
      </c>
      <c r="AT242" s="230" t="s">
        <v>203</v>
      </c>
      <c r="AU242" s="230" t="s">
        <v>80</v>
      </c>
      <c r="AY242" s="16" t="s">
        <v>202</v>
      </c>
      <c r="BE242" s="231">
        <f>IF(N242="základní",J242,0)</f>
        <v>0</v>
      </c>
      <c r="BF242" s="231">
        <f>IF(N242="snížená",J242,0)</f>
        <v>0</v>
      </c>
      <c r="BG242" s="231">
        <f>IF(N242="zákl. přenesená",J242,0)</f>
        <v>0</v>
      </c>
      <c r="BH242" s="231">
        <f>IF(N242="sníž. přenesená",J242,0)</f>
        <v>0</v>
      </c>
      <c r="BI242" s="231">
        <f>IF(N242="nulová",J242,0)</f>
        <v>0</v>
      </c>
      <c r="BJ242" s="16" t="s">
        <v>78</v>
      </c>
      <c r="BK242" s="231">
        <f>ROUND(I242*H242,2)</f>
        <v>0</v>
      </c>
      <c r="BL242" s="16" t="s">
        <v>209</v>
      </c>
      <c r="BM242" s="230" t="s">
        <v>818</v>
      </c>
    </row>
    <row r="243" s="2" customFormat="1" ht="21.75" customHeight="1">
      <c r="A243" s="37"/>
      <c r="B243" s="38"/>
      <c r="C243" s="218" t="s">
        <v>819</v>
      </c>
      <c r="D243" s="218" t="s">
        <v>203</v>
      </c>
      <c r="E243" s="219" t="s">
        <v>820</v>
      </c>
      <c r="F243" s="220" t="s">
        <v>821</v>
      </c>
      <c r="G243" s="221" t="s">
        <v>266</v>
      </c>
      <c r="H243" s="222">
        <v>3</v>
      </c>
      <c r="I243" s="223"/>
      <c r="J243" s="224">
        <f>ROUND(I243*H243,2)</f>
        <v>0</v>
      </c>
      <c r="K243" s="220" t="s">
        <v>207</v>
      </c>
      <c r="L243" s="225"/>
      <c r="M243" s="226" t="s">
        <v>19</v>
      </c>
      <c r="N243" s="227" t="s">
        <v>42</v>
      </c>
      <c r="O243" s="83"/>
      <c r="P243" s="228">
        <f>O243*H243</f>
        <v>0</v>
      </c>
      <c r="Q243" s="228">
        <v>0</v>
      </c>
      <c r="R243" s="228">
        <f>Q243*H243</f>
        <v>0</v>
      </c>
      <c r="S243" s="228">
        <v>0</v>
      </c>
      <c r="T243" s="229">
        <f>S243*H243</f>
        <v>0</v>
      </c>
      <c r="U243" s="37"/>
      <c r="V243" s="37"/>
      <c r="W243" s="37"/>
      <c r="X243" s="37"/>
      <c r="Y243" s="37"/>
      <c r="Z243" s="37"/>
      <c r="AA243" s="37"/>
      <c r="AB243" s="37"/>
      <c r="AC243" s="37"/>
      <c r="AD243" s="37"/>
      <c r="AE243" s="37"/>
      <c r="AR243" s="230" t="s">
        <v>208</v>
      </c>
      <c r="AT243" s="230" t="s">
        <v>203</v>
      </c>
      <c r="AU243" s="230" t="s">
        <v>80</v>
      </c>
      <c r="AY243" s="16" t="s">
        <v>202</v>
      </c>
      <c r="BE243" s="231">
        <f>IF(N243="základní",J243,0)</f>
        <v>0</v>
      </c>
      <c r="BF243" s="231">
        <f>IF(N243="snížená",J243,0)</f>
        <v>0</v>
      </c>
      <c r="BG243" s="231">
        <f>IF(N243="zákl. přenesená",J243,0)</f>
        <v>0</v>
      </c>
      <c r="BH243" s="231">
        <f>IF(N243="sníž. přenesená",J243,0)</f>
        <v>0</v>
      </c>
      <c r="BI243" s="231">
        <f>IF(N243="nulová",J243,0)</f>
        <v>0</v>
      </c>
      <c r="BJ243" s="16" t="s">
        <v>78</v>
      </c>
      <c r="BK243" s="231">
        <f>ROUND(I243*H243,2)</f>
        <v>0</v>
      </c>
      <c r="BL243" s="16" t="s">
        <v>209</v>
      </c>
      <c r="BM243" s="230" t="s">
        <v>822</v>
      </c>
    </row>
    <row r="244" s="2" customFormat="1" ht="21.75" customHeight="1">
      <c r="A244" s="37"/>
      <c r="B244" s="38"/>
      <c r="C244" s="218" t="s">
        <v>823</v>
      </c>
      <c r="D244" s="218" t="s">
        <v>203</v>
      </c>
      <c r="E244" s="219" t="s">
        <v>824</v>
      </c>
      <c r="F244" s="220" t="s">
        <v>825</v>
      </c>
      <c r="G244" s="221" t="s">
        <v>206</v>
      </c>
      <c r="H244" s="222">
        <v>45</v>
      </c>
      <c r="I244" s="223"/>
      <c r="J244" s="224">
        <f>ROUND(I244*H244,2)</f>
        <v>0</v>
      </c>
      <c r="K244" s="220" t="s">
        <v>207</v>
      </c>
      <c r="L244" s="225"/>
      <c r="M244" s="226" t="s">
        <v>19</v>
      </c>
      <c r="N244" s="227" t="s">
        <v>42</v>
      </c>
      <c r="O244" s="83"/>
      <c r="P244" s="228">
        <f>O244*H244</f>
        <v>0</v>
      </c>
      <c r="Q244" s="228">
        <v>0</v>
      </c>
      <c r="R244" s="228">
        <f>Q244*H244</f>
        <v>0</v>
      </c>
      <c r="S244" s="228">
        <v>0</v>
      </c>
      <c r="T244" s="229">
        <f>S244*H244</f>
        <v>0</v>
      </c>
      <c r="U244" s="37"/>
      <c r="V244" s="37"/>
      <c r="W244" s="37"/>
      <c r="X244" s="37"/>
      <c r="Y244" s="37"/>
      <c r="Z244" s="37"/>
      <c r="AA244" s="37"/>
      <c r="AB244" s="37"/>
      <c r="AC244" s="37"/>
      <c r="AD244" s="37"/>
      <c r="AE244" s="37"/>
      <c r="AR244" s="230" t="s">
        <v>208</v>
      </c>
      <c r="AT244" s="230" t="s">
        <v>203</v>
      </c>
      <c r="AU244" s="230" t="s">
        <v>80</v>
      </c>
      <c r="AY244" s="16" t="s">
        <v>202</v>
      </c>
      <c r="BE244" s="231">
        <f>IF(N244="základní",J244,0)</f>
        <v>0</v>
      </c>
      <c r="BF244" s="231">
        <f>IF(N244="snížená",J244,0)</f>
        <v>0</v>
      </c>
      <c r="BG244" s="231">
        <f>IF(N244="zákl. přenesená",J244,0)</f>
        <v>0</v>
      </c>
      <c r="BH244" s="231">
        <f>IF(N244="sníž. přenesená",J244,0)</f>
        <v>0</v>
      </c>
      <c r="BI244" s="231">
        <f>IF(N244="nulová",J244,0)</f>
        <v>0</v>
      </c>
      <c r="BJ244" s="16" t="s">
        <v>78</v>
      </c>
      <c r="BK244" s="231">
        <f>ROUND(I244*H244,2)</f>
        <v>0</v>
      </c>
      <c r="BL244" s="16" t="s">
        <v>209</v>
      </c>
      <c r="BM244" s="230" t="s">
        <v>826</v>
      </c>
    </row>
    <row r="245" s="2" customFormat="1" ht="21.75" customHeight="1">
      <c r="A245" s="37"/>
      <c r="B245" s="38"/>
      <c r="C245" s="218" t="s">
        <v>827</v>
      </c>
      <c r="D245" s="218" t="s">
        <v>203</v>
      </c>
      <c r="E245" s="219" t="s">
        <v>828</v>
      </c>
      <c r="F245" s="220" t="s">
        <v>829</v>
      </c>
      <c r="G245" s="221" t="s">
        <v>206</v>
      </c>
      <c r="H245" s="222">
        <v>25</v>
      </c>
      <c r="I245" s="223"/>
      <c r="J245" s="224">
        <f>ROUND(I245*H245,2)</f>
        <v>0</v>
      </c>
      <c r="K245" s="220" t="s">
        <v>207</v>
      </c>
      <c r="L245" s="225"/>
      <c r="M245" s="226" t="s">
        <v>19</v>
      </c>
      <c r="N245" s="227" t="s">
        <v>42</v>
      </c>
      <c r="O245" s="83"/>
      <c r="P245" s="228">
        <f>O245*H245</f>
        <v>0</v>
      </c>
      <c r="Q245" s="228">
        <v>0</v>
      </c>
      <c r="R245" s="228">
        <f>Q245*H245</f>
        <v>0</v>
      </c>
      <c r="S245" s="228">
        <v>0</v>
      </c>
      <c r="T245" s="229">
        <f>S245*H245</f>
        <v>0</v>
      </c>
      <c r="U245" s="37"/>
      <c r="V245" s="37"/>
      <c r="W245" s="37"/>
      <c r="X245" s="37"/>
      <c r="Y245" s="37"/>
      <c r="Z245" s="37"/>
      <c r="AA245" s="37"/>
      <c r="AB245" s="37"/>
      <c r="AC245" s="37"/>
      <c r="AD245" s="37"/>
      <c r="AE245" s="37"/>
      <c r="AR245" s="230" t="s">
        <v>208</v>
      </c>
      <c r="AT245" s="230" t="s">
        <v>203</v>
      </c>
      <c r="AU245" s="230" t="s">
        <v>80</v>
      </c>
      <c r="AY245" s="16" t="s">
        <v>202</v>
      </c>
      <c r="BE245" s="231">
        <f>IF(N245="základní",J245,0)</f>
        <v>0</v>
      </c>
      <c r="BF245" s="231">
        <f>IF(N245="snížená",J245,0)</f>
        <v>0</v>
      </c>
      <c r="BG245" s="231">
        <f>IF(N245="zákl. přenesená",J245,0)</f>
        <v>0</v>
      </c>
      <c r="BH245" s="231">
        <f>IF(N245="sníž. přenesená",J245,0)</f>
        <v>0</v>
      </c>
      <c r="BI245" s="231">
        <f>IF(N245="nulová",J245,0)</f>
        <v>0</v>
      </c>
      <c r="BJ245" s="16" t="s">
        <v>78</v>
      </c>
      <c r="BK245" s="231">
        <f>ROUND(I245*H245,2)</f>
        <v>0</v>
      </c>
      <c r="BL245" s="16" t="s">
        <v>209</v>
      </c>
      <c r="BM245" s="230" t="s">
        <v>830</v>
      </c>
    </row>
    <row r="246" s="2" customFormat="1" ht="21.75" customHeight="1">
      <c r="A246" s="37"/>
      <c r="B246" s="38"/>
      <c r="C246" s="218" t="s">
        <v>831</v>
      </c>
      <c r="D246" s="218" t="s">
        <v>203</v>
      </c>
      <c r="E246" s="219" t="s">
        <v>832</v>
      </c>
      <c r="F246" s="220" t="s">
        <v>833</v>
      </c>
      <c r="G246" s="221" t="s">
        <v>206</v>
      </c>
      <c r="H246" s="222">
        <v>25</v>
      </c>
      <c r="I246" s="223"/>
      <c r="J246" s="224">
        <f>ROUND(I246*H246,2)</f>
        <v>0</v>
      </c>
      <c r="K246" s="220" t="s">
        <v>207</v>
      </c>
      <c r="L246" s="225"/>
      <c r="M246" s="226" t="s">
        <v>19</v>
      </c>
      <c r="N246" s="227" t="s">
        <v>42</v>
      </c>
      <c r="O246" s="83"/>
      <c r="P246" s="228">
        <f>O246*H246</f>
        <v>0</v>
      </c>
      <c r="Q246" s="228">
        <v>0</v>
      </c>
      <c r="R246" s="228">
        <f>Q246*H246</f>
        <v>0</v>
      </c>
      <c r="S246" s="228">
        <v>0</v>
      </c>
      <c r="T246" s="229">
        <f>S246*H246</f>
        <v>0</v>
      </c>
      <c r="U246" s="37"/>
      <c r="V246" s="37"/>
      <c r="W246" s="37"/>
      <c r="X246" s="37"/>
      <c r="Y246" s="37"/>
      <c r="Z246" s="37"/>
      <c r="AA246" s="37"/>
      <c r="AB246" s="37"/>
      <c r="AC246" s="37"/>
      <c r="AD246" s="37"/>
      <c r="AE246" s="37"/>
      <c r="AR246" s="230" t="s">
        <v>208</v>
      </c>
      <c r="AT246" s="230" t="s">
        <v>203</v>
      </c>
      <c r="AU246" s="230" t="s">
        <v>80</v>
      </c>
      <c r="AY246" s="16" t="s">
        <v>202</v>
      </c>
      <c r="BE246" s="231">
        <f>IF(N246="základní",J246,0)</f>
        <v>0</v>
      </c>
      <c r="BF246" s="231">
        <f>IF(N246="snížená",J246,0)</f>
        <v>0</v>
      </c>
      <c r="BG246" s="231">
        <f>IF(N246="zákl. přenesená",J246,0)</f>
        <v>0</v>
      </c>
      <c r="BH246" s="231">
        <f>IF(N246="sníž. přenesená",J246,0)</f>
        <v>0</v>
      </c>
      <c r="BI246" s="231">
        <f>IF(N246="nulová",J246,0)</f>
        <v>0</v>
      </c>
      <c r="BJ246" s="16" t="s">
        <v>78</v>
      </c>
      <c r="BK246" s="231">
        <f>ROUND(I246*H246,2)</f>
        <v>0</v>
      </c>
      <c r="BL246" s="16" t="s">
        <v>209</v>
      </c>
      <c r="BM246" s="230" t="s">
        <v>834</v>
      </c>
    </row>
    <row r="247" s="2" customFormat="1" ht="21.75" customHeight="1">
      <c r="A247" s="37"/>
      <c r="B247" s="38"/>
      <c r="C247" s="218" t="s">
        <v>835</v>
      </c>
      <c r="D247" s="218" t="s">
        <v>203</v>
      </c>
      <c r="E247" s="219" t="s">
        <v>836</v>
      </c>
      <c r="F247" s="220" t="s">
        <v>837</v>
      </c>
      <c r="G247" s="221" t="s">
        <v>206</v>
      </c>
      <c r="H247" s="222">
        <v>45</v>
      </c>
      <c r="I247" s="223"/>
      <c r="J247" s="224">
        <f>ROUND(I247*H247,2)</f>
        <v>0</v>
      </c>
      <c r="K247" s="220" t="s">
        <v>207</v>
      </c>
      <c r="L247" s="225"/>
      <c r="M247" s="226" t="s">
        <v>19</v>
      </c>
      <c r="N247" s="227" t="s">
        <v>42</v>
      </c>
      <c r="O247" s="83"/>
      <c r="P247" s="228">
        <f>O247*H247</f>
        <v>0</v>
      </c>
      <c r="Q247" s="228">
        <v>0</v>
      </c>
      <c r="R247" s="228">
        <f>Q247*H247</f>
        <v>0</v>
      </c>
      <c r="S247" s="228">
        <v>0</v>
      </c>
      <c r="T247" s="229">
        <f>S247*H247</f>
        <v>0</v>
      </c>
      <c r="U247" s="37"/>
      <c r="V247" s="37"/>
      <c r="W247" s="37"/>
      <c r="X247" s="37"/>
      <c r="Y247" s="37"/>
      <c r="Z247" s="37"/>
      <c r="AA247" s="37"/>
      <c r="AB247" s="37"/>
      <c r="AC247" s="37"/>
      <c r="AD247" s="37"/>
      <c r="AE247" s="37"/>
      <c r="AR247" s="230" t="s">
        <v>208</v>
      </c>
      <c r="AT247" s="230" t="s">
        <v>203</v>
      </c>
      <c r="AU247" s="230" t="s">
        <v>80</v>
      </c>
      <c r="AY247" s="16" t="s">
        <v>202</v>
      </c>
      <c r="BE247" s="231">
        <f>IF(N247="základní",J247,0)</f>
        <v>0</v>
      </c>
      <c r="BF247" s="231">
        <f>IF(N247="snížená",J247,0)</f>
        <v>0</v>
      </c>
      <c r="BG247" s="231">
        <f>IF(N247="zákl. přenesená",J247,0)</f>
        <v>0</v>
      </c>
      <c r="BH247" s="231">
        <f>IF(N247="sníž. přenesená",J247,0)</f>
        <v>0</v>
      </c>
      <c r="BI247" s="231">
        <f>IF(N247="nulová",J247,0)</f>
        <v>0</v>
      </c>
      <c r="BJ247" s="16" t="s">
        <v>78</v>
      </c>
      <c r="BK247" s="231">
        <f>ROUND(I247*H247,2)</f>
        <v>0</v>
      </c>
      <c r="BL247" s="16" t="s">
        <v>209</v>
      </c>
      <c r="BM247" s="230" t="s">
        <v>838</v>
      </c>
    </row>
    <row r="248" s="2" customFormat="1" ht="21.75" customHeight="1">
      <c r="A248" s="37"/>
      <c r="B248" s="38"/>
      <c r="C248" s="218" t="s">
        <v>839</v>
      </c>
      <c r="D248" s="218" t="s">
        <v>203</v>
      </c>
      <c r="E248" s="219" t="s">
        <v>840</v>
      </c>
      <c r="F248" s="220" t="s">
        <v>841</v>
      </c>
      <c r="G248" s="221" t="s">
        <v>206</v>
      </c>
      <c r="H248" s="222">
        <v>60</v>
      </c>
      <c r="I248" s="223"/>
      <c r="J248" s="224">
        <f>ROUND(I248*H248,2)</f>
        <v>0</v>
      </c>
      <c r="K248" s="220" t="s">
        <v>207</v>
      </c>
      <c r="L248" s="225"/>
      <c r="M248" s="226" t="s">
        <v>19</v>
      </c>
      <c r="N248" s="227" t="s">
        <v>42</v>
      </c>
      <c r="O248" s="83"/>
      <c r="P248" s="228">
        <f>O248*H248</f>
        <v>0</v>
      </c>
      <c r="Q248" s="228">
        <v>0</v>
      </c>
      <c r="R248" s="228">
        <f>Q248*H248</f>
        <v>0</v>
      </c>
      <c r="S248" s="228">
        <v>0</v>
      </c>
      <c r="T248" s="229">
        <f>S248*H248</f>
        <v>0</v>
      </c>
      <c r="U248" s="37"/>
      <c r="V248" s="37"/>
      <c r="W248" s="37"/>
      <c r="X248" s="37"/>
      <c r="Y248" s="37"/>
      <c r="Z248" s="37"/>
      <c r="AA248" s="37"/>
      <c r="AB248" s="37"/>
      <c r="AC248" s="37"/>
      <c r="AD248" s="37"/>
      <c r="AE248" s="37"/>
      <c r="AR248" s="230" t="s">
        <v>208</v>
      </c>
      <c r="AT248" s="230" t="s">
        <v>203</v>
      </c>
      <c r="AU248" s="230" t="s">
        <v>80</v>
      </c>
      <c r="AY248" s="16" t="s">
        <v>202</v>
      </c>
      <c r="BE248" s="231">
        <f>IF(N248="základní",J248,0)</f>
        <v>0</v>
      </c>
      <c r="BF248" s="231">
        <f>IF(N248="snížená",J248,0)</f>
        <v>0</v>
      </c>
      <c r="BG248" s="231">
        <f>IF(N248="zákl. přenesená",J248,0)</f>
        <v>0</v>
      </c>
      <c r="BH248" s="231">
        <f>IF(N248="sníž. přenesená",J248,0)</f>
        <v>0</v>
      </c>
      <c r="BI248" s="231">
        <f>IF(N248="nulová",J248,0)</f>
        <v>0</v>
      </c>
      <c r="BJ248" s="16" t="s">
        <v>78</v>
      </c>
      <c r="BK248" s="231">
        <f>ROUND(I248*H248,2)</f>
        <v>0</v>
      </c>
      <c r="BL248" s="16" t="s">
        <v>209</v>
      </c>
      <c r="BM248" s="230" t="s">
        <v>842</v>
      </c>
    </row>
    <row r="249" s="2" customFormat="1" ht="21.75" customHeight="1">
      <c r="A249" s="37"/>
      <c r="B249" s="38"/>
      <c r="C249" s="218" t="s">
        <v>843</v>
      </c>
      <c r="D249" s="218" t="s">
        <v>203</v>
      </c>
      <c r="E249" s="219" t="s">
        <v>844</v>
      </c>
      <c r="F249" s="220" t="s">
        <v>845</v>
      </c>
      <c r="G249" s="221" t="s">
        <v>266</v>
      </c>
      <c r="H249" s="222">
        <v>1</v>
      </c>
      <c r="I249" s="223"/>
      <c r="J249" s="224">
        <f>ROUND(I249*H249,2)</f>
        <v>0</v>
      </c>
      <c r="K249" s="220" t="s">
        <v>207</v>
      </c>
      <c r="L249" s="225"/>
      <c r="M249" s="226" t="s">
        <v>19</v>
      </c>
      <c r="N249" s="227" t="s">
        <v>42</v>
      </c>
      <c r="O249" s="83"/>
      <c r="P249" s="228">
        <f>O249*H249</f>
        <v>0</v>
      </c>
      <c r="Q249" s="228">
        <v>0</v>
      </c>
      <c r="R249" s="228">
        <f>Q249*H249</f>
        <v>0</v>
      </c>
      <c r="S249" s="228">
        <v>0</v>
      </c>
      <c r="T249" s="229">
        <f>S249*H249</f>
        <v>0</v>
      </c>
      <c r="U249" s="37"/>
      <c r="V249" s="37"/>
      <c r="W249" s="37"/>
      <c r="X249" s="37"/>
      <c r="Y249" s="37"/>
      <c r="Z249" s="37"/>
      <c r="AA249" s="37"/>
      <c r="AB249" s="37"/>
      <c r="AC249" s="37"/>
      <c r="AD249" s="37"/>
      <c r="AE249" s="37"/>
      <c r="AR249" s="230" t="s">
        <v>275</v>
      </c>
      <c r="AT249" s="230" t="s">
        <v>203</v>
      </c>
      <c r="AU249" s="230" t="s">
        <v>80</v>
      </c>
      <c r="AY249" s="16" t="s">
        <v>202</v>
      </c>
      <c r="BE249" s="231">
        <f>IF(N249="základní",J249,0)</f>
        <v>0</v>
      </c>
      <c r="BF249" s="231">
        <f>IF(N249="snížená",J249,0)</f>
        <v>0</v>
      </c>
      <c r="BG249" s="231">
        <f>IF(N249="zákl. přenesená",J249,0)</f>
        <v>0</v>
      </c>
      <c r="BH249" s="231">
        <f>IF(N249="sníž. přenesená",J249,0)</f>
        <v>0</v>
      </c>
      <c r="BI249" s="231">
        <f>IF(N249="nulová",J249,0)</f>
        <v>0</v>
      </c>
      <c r="BJ249" s="16" t="s">
        <v>78</v>
      </c>
      <c r="BK249" s="231">
        <f>ROUND(I249*H249,2)</f>
        <v>0</v>
      </c>
      <c r="BL249" s="16" t="s">
        <v>275</v>
      </c>
      <c r="BM249" s="230" t="s">
        <v>846</v>
      </c>
    </row>
    <row r="250" s="2" customFormat="1" ht="21.75" customHeight="1">
      <c r="A250" s="37"/>
      <c r="B250" s="38"/>
      <c r="C250" s="232" t="s">
        <v>847</v>
      </c>
      <c r="D250" s="232" t="s">
        <v>259</v>
      </c>
      <c r="E250" s="233" t="s">
        <v>848</v>
      </c>
      <c r="F250" s="234" t="s">
        <v>849</v>
      </c>
      <c r="G250" s="235" t="s">
        <v>266</v>
      </c>
      <c r="H250" s="236">
        <v>1</v>
      </c>
      <c r="I250" s="237"/>
      <c r="J250" s="238">
        <f>ROUND(I250*H250,2)</f>
        <v>0</v>
      </c>
      <c r="K250" s="234" t="s">
        <v>207</v>
      </c>
      <c r="L250" s="43"/>
      <c r="M250" s="239" t="s">
        <v>19</v>
      </c>
      <c r="N250" s="240" t="s">
        <v>42</v>
      </c>
      <c r="O250" s="83"/>
      <c r="P250" s="228">
        <f>O250*H250</f>
        <v>0</v>
      </c>
      <c r="Q250" s="228">
        <v>0</v>
      </c>
      <c r="R250" s="228">
        <f>Q250*H250</f>
        <v>0</v>
      </c>
      <c r="S250" s="228">
        <v>0</v>
      </c>
      <c r="T250" s="229">
        <f>S250*H250</f>
        <v>0</v>
      </c>
      <c r="U250" s="37"/>
      <c r="V250" s="37"/>
      <c r="W250" s="37"/>
      <c r="X250" s="37"/>
      <c r="Y250" s="37"/>
      <c r="Z250" s="37"/>
      <c r="AA250" s="37"/>
      <c r="AB250" s="37"/>
      <c r="AC250" s="37"/>
      <c r="AD250" s="37"/>
      <c r="AE250" s="37"/>
      <c r="AR250" s="230" t="s">
        <v>280</v>
      </c>
      <c r="AT250" s="230" t="s">
        <v>259</v>
      </c>
      <c r="AU250" s="230" t="s">
        <v>80</v>
      </c>
      <c r="AY250" s="16" t="s">
        <v>202</v>
      </c>
      <c r="BE250" s="231">
        <f>IF(N250="základní",J250,0)</f>
        <v>0</v>
      </c>
      <c r="BF250" s="231">
        <f>IF(N250="snížená",J250,0)</f>
        <v>0</v>
      </c>
      <c r="BG250" s="231">
        <f>IF(N250="zákl. přenesená",J250,0)</f>
        <v>0</v>
      </c>
      <c r="BH250" s="231">
        <f>IF(N250="sníž. přenesená",J250,0)</f>
        <v>0</v>
      </c>
      <c r="BI250" s="231">
        <f>IF(N250="nulová",J250,0)</f>
        <v>0</v>
      </c>
      <c r="BJ250" s="16" t="s">
        <v>78</v>
      </c>
      <c r="BK250" s="231">
        <f>ROUND(I250*H250,2)</f>
        <v>0</v>
      </c>
      <c r="BL250" s="16" t="s">
        <v>280</v>
      </c>
      <c r="BM250" s="230" t="s">
        <v>850</v>
      </c>
    </row>
    <row r="251" s="2" customFormat="1" ht="21.75" customHeight="1">
      <c r="A251" s="37"/>
      <c r="B251" s="38"/>
      <c r="C251" s="218" t="s">
        <v>851</v>
      </c>
      <c r="D251" s="218" t="s">
        <v>203</v>
      </c>
      <c r="E251" s="219" t="s">
        <v>723</v>
      </c>
      <c r="F251" s="220" t="s">
        <v>724</v>
      </c>
      <c r="G251" s="221" t="s">
        <v>725</v>
      </c>
      <c r="H251" s="222">
        <v>1</v>
      </c>
      <c r="I251" s="223"/>
      <c r="J251" s="224">
        <f>ROUND(I251*H251,2)</f>
        <v>0</v>
      </c>
      <c r="K251" s="220" t="s">
        <v>207</v>
      </c>
      <c r="L251" s="225"/>
      <c r="M251" s="226" t="s">
        <v>19</v>
      </c>
      <c r="N251" s="227" t="s">
        <v>42</v>
      </c>
      <c r="O251" s="83"/>
      <c r="P251" s="228">
        <f>O251*H251</f>
        <v>0</v>
      </c>
      <c r="Q251" s="228">
        <v>0</v>
      </c>
      <c r="R251" s="228">
        <f>Q251*H251</f>
        <v>0</v>
      </c>
      <c r="S251" s="228">
        <v>0</v>
      </c>
      <c r="T251" s="229">
        <f>S251*H251</f>
        <v>0</v>
      </c>
      <c r="U251" s="37"/>
      <c r="V251" s="37"/>
      <c r="W251" s="37"/>
      <c r="X251" s="37"/>
      <c r="Y251" s="37"/>
      <c r="Z251" s="37"/>
      <c r="AA251" s="37"/>
      <c r="AB251" s="37"/>
      <c r="AC251" s="37"/>
      <c r="AD251" s="37"/>
      <c r="AE251" s="37"/>
      <c r="AR251" s="230" t="s">
        <v>275</v>
      </c>
      <c r="AT251" s="230" t="s">
        <v>203</v>
      </c>
      <c r="AU251" s="230" t="s">
        <v>80</v>
      </c>
      <c r="AY251" s="16" t="s">
        <v>202</v>
      </c>
      <c r="BE251" s="231">
        <f>IF(N251="základní",J251,0)</f>
        <v>0</v>
      </c>
      <c r="BF251" s="231">
        <f>IF(N251="snížená",J251,0)</f>
        <v>0</v>
      </c>
      <c r="BG251" s="231">
        <f>IF(N251="zákl. přenesená",J251,0)</f>
        <v>0</v>
      </c>
      <c r="BH251" s="231">
        <f>IF(N251="sníž. přenesená",J251,0)</f>
        <v>0</v>
      </c>
      <c r="BI251" s="231">
        <f>IF(N251="nulová",J251,0)</f>
        <v>0</v>
      </c>
      <c r="BJ251" s="16" t="s">
        <v>78</v>
      </c>
      <c r="BK251" s="231">
        <f>ROUND(I251*H251,2)</f>
        <v>0</v>
      </c>
      <c r="BL251" s="16" t="s">
        <v>275</v>
      </c>
      <c r="BM251" s="230" t="s">
        <v>852</v>
      </c>
    </row>
    <row r="252" s="2" customFormat="1">
      <c r="A252" s="37"/>
      <c r="B252" s="38"/>
      <c r="C252" s="39"/>
      <c r="D252" s="254" t="s">
        <v>341</v>
      </c>
      <c r="E252" s="39"/>
      <c r="F252" s="255" t="s">
        <v>853</v>
      </c>
      <c r="G252" s="39"/>
      <c r="H252" s="39"/>
      <c r="I252" s="146"/>
      <c r="J252" s="39"/>
      <c r="K252" s="39"/>
      <c r="L252" s="43"/>
      <c r="M252" s="256"/>
      <c r="N252" s="257"/>
      <c r="O252" s="83"/>
      <c r="P252" s="83"/>
      <c r="Q252" s="83"/>
      <c r="R252" s="83"/>
      <c r="S252" s="83"/>
      <c r="T252" s="84"/>
      <c r="U252" s="37"/>
      <c r="V252" s="37"/>
      <c r="W252" s="37"/>
      <c r="X252" s="37"/>
      <c r="Y252" s="37"/>
      <c r="Z252" s="37"/>
      <c r="AA252" s="37"/>
      <c r="AB252" s="37"/>
      <c r="AC252" s="37"/>
      <c r="AD252" s="37"/>
      <c r="AE252" s="37"/>
      <c r="AT252" s="16" t="s">
        <v>341</v>
      </c>
      <c r="AU252" s="16" t="s">
        <v>80</v>
      </c>
    </row>
    <row r="253" s="2" customFormat="1" ht="21.75" customHeight="1">
      <c r="A253" s="37"/>
      <c r="B253" s="38"/>
      <c r="C253" s="232" t="s">
        <v>854</v>
      </c>
      <c r="D253" s="232" t="s">
        <v>259</v>
      </c>
      <c r="E253" s="233" t="s">
        <v>855</v>
      </c>
      <c r="F253" s="234" t="s">
        <v>856</v>
      </c>
      <c r="G253" s="235" t="s">
        <v>266</v>
      </c>
      <c r="H253" s="236">
        <v>1</v>
      </c>
      <c r="I253" s="237"/>
      <c r="J253" s="238">
        <f>ROUND(I253*H253,2)</f>
        <v>0</v>
      </c>
      <c r="K253" s="234" t="s">
        <v>207</v>
      </c>
      <c r="L253" s="43"/>
      <c r="M253" s="239" t="s">
        <v>19</v>
      </c>
      <c r="N253" s="240" t="s">
        <v>42</v>
      </c>
      <c r="O253" s="83"/>
      <c r="P253" s="228">
        <f>O253*H253</f>
        <v>0</v>
      </c>
      <c r="Q253" s="228">
        <v>0</v>
      </c>
      <c r="R253" s="228">
        <f>Q253*H253</f>
        <v>0</v>
      </c>
      <c r="S253" s="228">
        <v>0</v>
      </c>
      <c r="T253" s="229">
        <f>S253*H253</f>
        <v>0</v>
      </c>
      <c r="U253" s="37"/>
      <c r="V253" s="37"/>
      <c r="W253" s="37"/>
      <c r="X253" s="37"/>
      <c r="Y253" s="37"/>
      <c r="Z253" s="37"/>
      <c r="AA253" s="37"/>
      <c r="AB253" s="37"/>
      <c r="AC253" s="37"/>
      <c r="AD253" s="37"/>
      <c r="AE253" s="37"/>
      <c r="AR253" s="230" t="s">
        <v>280</v>
      </c>
      <c r="AT253" s="230" t="s">
        <v>259</v>
      </c>
      <c r="AU253" s="230" t="s">
        <v>80</v>
      </c>
      <c r="AY253" s="16" t="s">
        <v>202</v>
      </c>
      <c r="BE253" s="231">
        <f>IF(N253="základní",J253,0)</f>
        <v>0</v>
      </c>
      <c r="BF253" s="231">
        <f>IF(N253="snížená",J253,0)</f>
        <v>0</v>
      </c>
      <c r="BG253" s="231">
        <f>IF(N253="zákl. přenesená",J253,0)</f>
        <v>0</v>
      </c>
      <c r="BH253" s="231">
        <f>IF(N253="sníž. přenesená",J253,0)</f>
        <v>0</v>
      </c>
      <c r="BI253" s="231">
        <f>IF(N253="nulová",J253,0)</f>
        <v>0</v>
      </c>
      <c r="BJ253" s="16" t="s">
        <v>78</v>
      </c>
      <c r="BK253" s="231">
        <f>ROUND(I253*H253,2)</f>
        <v>0</v>
      </c>
      <c r="BL253" s="16" t="s">
        <v>280</v>
      </c>
      <c r="BM253" s="230" t="s">
        <v>857</v>
      </c>
    </row>
    <row r="254" s="2" customFormat="1" ht="21.75" customHeight="1">
      <c r="A254" s="37"/>
      <c r="B254" s="38"/>
      <c r="C254" s="218" t="s">
        <v>858</v>
      </c>
      <c r="D254" s="218" t="s">
        <v>203</v>
      </c>
      <c r="E254" s="219" t="s">
        <v>723</v>
      </c>
      <c r="F254" s="220" t="s">
        <v>724</v>
      </c>
      <c r="G254" s="221" t="s">
        <v>725</v>
      </c>
      <c r="H254" s="222">
        <v>3</v>
      </c>
      <c r="I254" s="223"/>
      <c r="J254" s="224">
        <f>ROUND(I254*H254,2)</f>
        <v>0</v>
      </c>
      <c r="K254" s="220" t="s">
        <v>207</v>
      </c>
      <c r="L254" s="225"/>
      <c r="M254" s="226" t="s">
        <v>19</v>
      </c>
      <c r="N254" s="227" t="s">
        <v>42</v>
      </c>
      <c r="O254" s="83"/>
      <c r="P254" s="228">
        <f>O254*H254</f>
        <v>0</v>
      </c>
      <c r="Q254" s="228">
        <v>0</v>
      </c>
      <c r="R254" s="228">
        <f>Q254*H254</f>
        <v>0</v>
      </c>
      <c r="S254" s="228">
        <v>0</v>
      </c>
      <c r="T254" s="229">
        <f>S254*H254</f>
        <v>0</v>
      </c>
      <c r="U254" s="37"/>
      <c r="V254" s="37"/>
      <c r="W254" s="37"/>
      <c r="X254" s="37"/>
      <c r="Y254" s="37"/>
      <c r="Z254" s="37"/>
      <c r="AA254" s="37"/>
      <c r="AB254" s="37"/>
      <c r="AC254" s="37"/>
      <c r="AD254" s="37"/>
      <c r="AE254" s="37"/>
      <c r="AR254" s="230" t="s">
        <v>275</v>
      </c>
      <c r="AT254" s="230" t="s">
        <v>203</v>
      </c>
      <c r="AU254" s="230" t="s">
        <v>80</v>
      </c>
      <c r="AY254" s="16" t="s">
        <v>202</v>
      </c>
      <c r="BE254" s="231">
        <f>IF(N254="základní",J254,0)</f>
        <v>0</v>
      </c>
      <c r="BF254" s="231">
        <f>IF(N254="snížená",J254,0)</f>
        <v>0</v>
      </c>
      <c r="BG254" s="231">
        <f>IF(N254="zákl. přenesená",J254,0)</f>
        <v>0</v>
      </c>
      <c r="BH254" s="231">
        <f>IF(N254="sníž. přenesená",J254,0)</f>
        <v>0</v>
      </c>
      <c r="BI254" s="231">
        <f>IF(N254="nulová",J254,0)</f>
        <v>0</v>
      </c>
      <c r="BJ254" s="16" t="s">
        <v>78</v>
      </c>
      <c r="BK254" s="231">
        <f>ROUND(I254*H254,2)</f>
        <v>0</v>
      </c>
      <c r="BL254" s="16" t="s">
        <v>275</v>
      </c>
      <c r="BM254" s="230" t="s">
        <v>859</v>
      </c>
    </row>
    <row r="255" s="2" customFormat="1">
      <c r="A255" s="37"/>
      <c r="B255" s="38"/>
      <c r="C255" s="39"/>
      <c r="D255" s="254" t="s">
        <v>341</v>
      </c>
      <c r="E255" s="39"/>
      <c r="F255" s="255" t="s">
        <v>860</v>
      </c>
      <c r="G255" s="39"/>
      <c r="H255" s="39"/>
      <c r="I255" s="146"/>
      <c r="J255" s="39"/>
      <c r="K255" s="39"/>
      <c r="L255" s="43"/>
      <c r="M255" s="256"/>
      <c r="N255" s="257"/>
      <c r="O255" s="83"/>
      <c r="P255" s="83"/>
      <c r="Q255" s="83"/>
      <c r="R255" s="83"/>
      <c r="S255" s="83"/>
      <c r="T255" s="84"/>
      <c r="U255" s="37"/>
      <c r="V255" s="37"/>
      <c r="W255" s="37"/>
      <c r="X255" s="37"/>
      <c r="Y255" s="37"/>
      <c r="Z255" s="37"/>
      <c r="AA255" s="37"/>
      <c r="AB255" s="37"/>
      <c r="AC255" s="37"/>
      <c r="AD255" s="37"/>
      <c r="AE255" s="37"/>
      <c r="AT255" s="16" t="s">
        <v>341</v>
      </c>
      <c r="AU255" s="16" t="s">
        <v>80</v>
      </c>
    </row>
    <row r="256" s="2" customFormat="1" ht="21.75" customHeight="1">
      <c r="A256" s="37"/>
      <c r="B256" s="38"/>
      <c r="C256" s="232" t="s">
        <v>861</v>
      </c>
      <c r="D256" s="232" t="s">
        <v>259</v>
      </c>
      <c r="E256" s="233" t="s">
        <v>862</v>
      </c>
      <c r="F256" s="234" t="s">
        <v>863</v>
      </c>
      <c r="G256" s="235" t="s">
        <v>266</v>
      </c>
      <c r="H256" s="236">
        <v>3</v>
      </c>
      <c r="I256" s="237"/>
      <c r="J256" s="238">
        <f>ROUND(I256*H256,2)</f>
        <v>0</v>
      </c>
      <c r="K256" s="234" t="s">
        <v>207</v>
      </c>
      <c r="L256" s="43"/>
      <c r="M256" s="239" t="s">
        <v>19</v>
      </c>
      <c r="N256" s="240" t="s">
        <v>42</v>
      </c>
      <c r="O256" s="83"/>
      <c r="P256" s="228">
        <f>O256*H256</f>
        <v>0</v>
      </c>
      <c r="Q256" s="228">
        <v>0</v>
      </c>
      <c r="R256" s="228">
        <f>Q256*H256</f>
        <v>0</v>
      </c>
      <c r="S256" s="228">
        <v>0</v>
      </c>
      <c r="T256" s="229">
        <f>S256*H256</f>
        <v>0</v>
      </c>
      <c r="U256" s="37"/>
      <c r="V256" s="37"/>
      <c r="W256" s="37"/>
      <c r="X256" s="37"/>
      <c r="Y256" s="37"/>
      <c r="Z256" s="37"/>
      <c r="AA256" s="37"/>
      <c r="AB256" s="37"/>
      <c r="AC256" s="37"/>
      <c r="AD256" s="37"/>
      <c r="AE256" s="37"/>
      <c r="AR256" s="230" t="s">
        <v>280</v>
      </c>
      <c r="AT256" s="230" t="s">
        <v>259</v>
      </c>
      <c r="AU256" s="230" t="s">
        <v>80</v>
      </c>
      <c r="AY256" s="16" t="s">
        <v>202</v>
      </c>
      <c r="BE256" s="231">
        <f>IF(N256="základní",J256,0)</f>
        <v>0</v>
      </c>
      <c r="BF256" s="231">
        <f>IF(N256="snížená",J256,0)</f>
        <v>0</v>
      </c>
      <c r="BG256" s="231">
        <f>IF(N256="zákl. přenesená",J256,0)</f>
        <v>0</v>
      </c>
      <c r="BH256" s="231">
        <f>IF(N256="sníž. přenesená",J256,0)</f>
        <v>0</v>
      </c>
      <c r="BI256" s="231">
        <f>IF(N256="nulová",J256,0)</f>
        <v>0</v>
      </c>
      <c r="BJ256" s="16" t="s">
        <v>78</v>
      </c>
      <c r="BK256" s="231">
        <f>ROUND(I256*H256,2)</f>
        <v>0</v>
      </c>
      <c r="BL256" s="16" t="s">
        <v>280</v>
      </c>
      <c r="BM256" s="230" t="s">
        <v>864</v>
      </c>
    </row>
    <row r="257" s="2" customFormat="1" ht="21.75" customHeight="1">
      <c r="A257" s="37"/>
      <c r="B257" s="38"/>
      <c r="C257" s="218" t="s">
        <v>865</v>
      </c>
      <c r="D257" s="218" t="s">
        <v>203</v>
      </c>
      <c r="E257" s="219" t="s">
        <v>866</v>
      </c>
      <c r="F257" s="220" t="s">
        <v>867</v>
      </c>
      <c r="G257" s="221" t="s">
        <v>266</v>
      </c>
      <c r="H257" s="222">
        <v>3</v>
      </c>
      <c r="I257" s="223"/>
      <c r="J257" s="224">
        <f>ROUND(I257*H257,2)</f>
        <v>0</v>
      </c>
      <c r="K257" s="220" t="s">
        <v>207</v>
      </c>
      <c r="L257" s="225"/>
      <c r="M257" s="226" t="s">
        <v>19</v>
      </c>
      <c r="N257" s="227" t="s">
        <v>42</v>
      </c>
      <c r="O257" s="83"/>
      <c r="P257" s="228">
        <f>O257*H257</f>
        <v>0</v>
      </c>
      <c r="Q257" s="228">
        <v>0</v>
      </c>
      <c r="R257" s="228">
        <f>Q257*H257</f>
        <v>0</v>
      </c>
      <c r="S257" s="228">
        <v>0</v>
      </c>
      <c r="T257" s="229">
        <f>S257*H257</f>
        <v>0</v>
      </c>
      <c r="U257" s="37"/>
      <c r="V257" s="37"/>
      <c r="W257" s="37"/>
      <c r="X257" s="37"/>
      <c r="Y257" s="37"/>
      <c r="Z257" s="37"/>
      <c r="AA257" s="37"/>
      <c r="AB257" s="37"/>
      <c r="AC257" s="37"/>
      <c r="AD257" s="37"/>
      <c r="AE257" s="37"/>
      <c r="AR257" s="230" t="s">
        <v>275</v>
      </c>
      <c r="AT257" s="230" t="s">
        <v>203</v>
      </c>
      <c r="AU257" s="230" t="s">
        <v>80</v>
      </c>
      <c r="AY257" s="16" t="s">
        <v>202</v>
      </c>
      <c r="BE257" s="231">
        <f>IF(N257="základní",J257,0)</f>
        <v>0</v>
      </c>
      <c r="BF257" s="231">
        <f>IF(N257="snížená",J257,0)</f>
        <v>0</v>
      </c>
      <c r="BG257" s="231">
        <f>IF(N257="zákl. přenesená",J257,0)</f>
        <v>0</v>
      </c>
      <c r="BH257" s="231">
        <f>IF(N257="sníž. přenesená",J257,0)</f>
        <v>0</v>
      </c>
      <c r="BI257" s="231">
        <f>IF(N257="nulová",J257,0)</f>
        <v>0</v>
      </c>
      <c r="BJ257" s="16" t="s">
        <v>78</v>
      </c>
      <c r="BK257" s="231">
        <f>ROUND(I257*H257,2)</f>
        <v>0</v>
      </c>
      <c r="BL257" s="16" t="s">
        <v>275</v>
      </c>
      <c r="BM257" s="230" t="s">
        <v>868</v>
      </c>
    </row>
    <row r="258" s="2" customFormat="1" ht="21.75" customHeight="1">
      <c r="A258" s="37"/>
      <c r="B258" s="38"/>
      <c r="C258" s="218" t="s">
        <v>869</v>
      </c>
      <c r="D258" s="218" t="s">
        <v>203</v>
      </c>
      <c r="E258" s="219" t="s">
        <v>870</v>
      </c>
      <c r="F258" s="220" t="s">
        <v>871</v>
      </c>
      <c r="G258" s="221" t="s">
        <v>266</v>
      </c>
      <c r="H258" s="222">
        <v>345</v>
      </c>
      <c r="I258" s="223"/>
      <c r="J258" s="224">
        <f>ROUND(I258*H258,2)</f>
        <v>0</v>
      </c>
      <c r="K258" s="220" t="s">
        <v>207</v>
      </c>
      <c r="L258" s="225"/>
      <c r="M258" s="226" t="s">
        <v>19</v>
      </c>
      <c r="N258" s="227" t="s">
        <v>42</v>
      </c>
      <c r="O258" s="83"/>
      <c r="P258" s="228">
        <f>O258*H258</f>
        <v>0</v>
      </c>
      <c r="Q258" s="228">
        <v>0</v>
      </c>
      <c r="R258" s="228">
        <f>Q258*H258</f>
        <v>0</v>
      </c>
      <c r="S258" s="228">
        <v>0</v>
      </c>
      <c r="T258" s="229">
        <f>S258*H258</f>
        <v>0</v>
      </c>
      <c r="U258" s="37"/>
      <c r="V258" s="37"/>
      <c r="W258" s="37"/>
      <c r="X258" s="37"/>
      <c r="Y258" s="37"/>
      <c r="Z258" s="37"/>
      <c r="AA258" s="37"/>
      <c r="AB258" s="37"/>
      <c r="AC258" s="37"/>
      <c r="AD258" s="37"/>
      <c r="AE258" s="37"/>
      <c r="AR258" s="230" t="s">
        <v>208</v>
      </c>
      <c r="AT258" s="230" t="s">
        <v>203</v>
      </c>
      <c r="AU258" s="230" t="s">
        <v>80</v>
      </c>
      <c r="AY258" s="16" t="s">
        <v>202</v>
      </c>
      <c r="BE258" s="231">
        <f>IF(N258="základní",J258,0)</f>
        <v>0</v>
      </c>
      <c r="BF258" s="231">
        <f>IF(N258="snížená",J258,0)</f>
        <v>0</v>
      </c>
      <c r="BG258" s="231">
        <f>IF(N258="zákl. přenesená",J258,0)</f>
        <v>0</v>
      </c>
      <c r="BH258" s="231">
        <f>IF(N258="sníž. přenesená",J258,0)</f>
        <v>0</v>
      </c>
      <c r="BI258" s="231">
        <f>IF(N258="nulová",J258,0)</f>
        <v>0</v>
      </c>
      <c r="BJ258" s="16" t="s">
        <v>78</v>
      </c>
      <c r="BK258" s="231">
        <f>ROUND(I258*H258,2)</f>
        <v>0</v>
      </c>
      <c r="BL258" s="16" t="s">
        <v>209</v>
      </c>
      <c r="BM258" s="230" t="s">
        <v>872</v>
      </c>
    </row>
    <row r="259" s="2" customFormat="1" ht="21.75" customHeight="1">
      <c r="A259" s="37"/>
      <c r="B259" s="38"/>
      <c r="C259" s="218" t="s">
        <v>873</v>
      </c>
      <c r="D259" s="218" t="s">
        <v>203</v>
      </c>
      <c r="E259" s="219" t="s">
        <v>874</v>
      </c>
      <c r="F259" s="220" t="s">
        <v>875</v>
      </c>
      <c r="G259" s="221" t="s">
        <v>266</v>
      </c>
      <c r="H259" s="222">
        <v>1</v>
      </c>
      <c r="I259" s="223"/>
      <c r="J259" s="224">
        <f>ROUND(I259*H259,2)</f>
        <v>0</v>
      </c>
      <c r="K259" s="220" t="s">
        <v>207</v>
      </c>
      <c r="L259" s="225"/>
      <c r="M259" s="226" t="s">
        <v>19</v>
      </c>
      <c r="N259" s="227" t="s">
        <v>42</v>
      </c>
      <c r="O259" s="83"/>
      <c r="P259" s="228">
        <f>O259*H259</f>
        <v>0</v>
      </c>
      <c r="Q259" s="228">
        <v>0</v>
      </c>
      <c r="R259" s="228">
        <f>Q259*H259</f>
        <v>0</v>
      </c>
      <c r="S259" s="228">
        <v>0</v>
      </c>
      <c r="T259" s="229">
        <f>S259*H259</f>
        <v>0</v>
      </c>
      <c r="U259" s="37"/>
      <c r="V259" s="37"/>
      <c r="W259" s="37"/>
      <c r="X259" s="37"/>
      <c r="Y259" s="37"/>
      <c r="Z259" s="37"/>
      <c r="AA259" s="37"/>
      <c r="AB259" s="37"/>
      <c r="AC259" s="37"/>
      <c r="AD259" s="37"/>
      <c r="AE259" s="37"/>
      <c r="AR259" s="230" t="s">
        <v>208</v>
      </c>
      <c r="AT259" s="230" t="s">
        <v>203</v>
      </c>
      <c r="AU259" s="230" t="s">
        <v>80</v>
      </c>
      <c r="AY259" s="16" t="s">
        <v>202</v>
      </c>
      <c r="BE259" s="231">
        <f>IF(N259="základní",J259,0)</f>
        <v>0</v>
      </c>
      <c r="BF259" s="231">
        <f>IF(N259="snížená",J259,0)</f>
        <v>0</v>
      </c>
      <c r="BG259" s="231">
        <f>IF(N259="zákl. přenesená",J259,0)</f>
        <v>0</v>
      </c>
      <c r="BH259" s="231">
        <f>IF(N259="sníž. přenesená",J259,0)</f>
        <v>0</v>
      </c>
      <c r="BI259" s="231">
        <f>IF(N259="nulová",J259,0)</f>
        <v>0</v>
      </c>
      <c r="BJ259" s="16" t="s">
        <v>78</v>
      </c>
      <c r="BK259" s="231">
        <f>ROUND(I259*H259,2)</f>
        <v>0</v>
      </c>
      <c r="BL259" s="16" t="s">
        <v>209</v>
      </c>
      <c r="BM259" s="230" t="s">
        <v>876</v>
      </c>
    </row>
    <row r="260" s="2" customFormat="1" ht="21.75" customHeight="1">
      <c r="A260" s="37"/>
      <c r="B260" s="38"/>
      <c r="C260" s="218" t="s">
        <v>877</v>
      </c>
      <c r="D260" s="218" t="s">
        <v>203</v>
      </c>
      <c r="E260" s="219" t="s">
        <v>878</v>
      </c>
      <c r="F260" s="220" t="s">
        <v>879</v>
      </c>
      <c r="G260" s="221" t="s">
        <v>266</v>
      </c>
      <c r="H260" s="222">
        <v>9</v>
      </c>
      <c r="I260" s="223"/>
      <c r="J260" s="224">
        <f>ROUND(I260*H260,2)</f>
        <v>0</v>
      </c>
      <c r="K260" s="220" t="s">
        <v>207</v>
      </c>
      <c r="L260" s="225"/>
      <c r="M260" s="226" t="s">
        <v>19</v>
      </c>
      <c r="N260" s="227" t="s">
        <v>42</v>
      </c>
      <c r="O260" s="83"/>
      <c r="P260" s="228">
        <f>O260*H260</f>
        <v>0</v>
      </c>
      <c r="Q260" s="228">
        <v>0</v>
      </c>
      <c r="R260" s="228">
        <f>Q260*H260</f>
        <v>0</v>
      </c>
      <c r="S260" s="228">
        <v>0</v>
      </c>
      <c r="T260" s="229">
        <f>S260*H260</f>
        <v>0</v>
      </c>
      <c r="U260" s="37"/>
      <c r="V260" s="37"/>
      <c r="W260" s="37"/>
      <c r="X260" s="37"/>
      <c r="Y260" s="37"/>
      <c r="Z260" s="37"/>
      <c r="AA260" s="37"/>
      <c r="AB260" s="37"/>
      <c r="AC260" s="37"/>
      <c r="AD260" s="37"/>
      <c r="AE260" s="37"/>
      <c r="AR260" s="230" t="s">
        <v>208</v>
      </c>
      <c r="AT260" s="230" t="s">
        <v>203</v>
      </c>
      <c r="AU260" s="230" t="s">
        <v>80</v>
      </c>
      <c r="AY260" s="16" t="s">
        <v>202</v>
      </c>
      <c r="BE260" s="231">
        <f>IF(N260="základní",J260,0)</f>
        <v>0</v>
      </c>
      <c r="BF260" s="231">
        <f>IF(N260="snížená",J260,0)</f>
        <v>0</v>
      </c>
      <c r="BG260" s="231">
        <f>IF(N260="zákl. přenesená",J260,0)</f>
        <v>0</v>
      </c>
      <c r="BH260" s="231">
        <f>IF(N260="sníž. přenesená",J260,0)</f>
        <v>0</v>
      </c>
      <c r="BI260" s="231">
        <f>IF(N260="nulová",J260,0)</f>
        <v>0</v>
      </c>
      <c r="BJ260" s="16" t="s">
        <v>78</v>
      </c>
      <c r="BK260" s="231">
        <f>ROUND(I260*H260,2)</f>
        <v>0</v>
      </c>
      <c r="BL260" s="16" t="s">
        <v>209</v>
      </c>
      <c r="BM260" s="230" t="s">
        <v>880</v>
      </c>
    </row>
    <row r="261" s="2" customFormat="1" ht="21.75" customHeight="1">
      <c r="A261" s="37"/>
      <c r="B261" s="38"/>
      <c r="C261" s="218" t="s">
        <v>881</v>
      </c>
      <c r="D261" s="218" t="s">
        <v>203</v>
      </c>
      <c r="E261" s="219" t="s">
        <v>882</v>
      </c>
      <c r="F261" s="220" t="s">
        <v>883</v>
      </c>
      <c r="G261" s="221" t="s">
        <v>266</v>
      </c>
      <c r="H261" s="222">
        <v>40</v>
      </c>
      <c r="I261" s="223"/>
      <c r="J261" s="224">
        <f>ROUND(I261*H261,2)</f>
        <v>0</v>
      </c>
      <c r="K261" s="220" t="s">
        <v>207</v>
      </c>
      <c r="L261" s="225"/>
      <c r="M261" s="226" t="s">
        <v>19</v>
      </c>
      <c r="N261" s="227" t="s">
        <v>42</v>
      </c>
      <c r="O261" s="83"/>
      <c r="P261" s="228">
        <f>O261*H261</f>
        <v>0</v>
      </c>
      <c r="Q261" s="228">
        <v>0</v>
      </c>
      <c r="R261" s="228">
        <f>Q261*H261</f>
        <v>0</v>
      </c>
      <c r="S261" s="228">
        <v>0</v>
      </c>
      <c r="T261" s="229">
        <f>S261*H261</f>
        <v>0</v>
      </c>
      <c r="U261" s="37"/>
      <c r="V261" s="37"/>
      <c r="W261" s="37"/>
      <c r="X261" s="37"/>
      <c r="Y261" s="37"/>
      <c r="Z261" s="37"/>
      <c r="AA261" s="37"/>
      <c r="AB261" s="37"/>
      <c r="AC261" s="37"/>
      <c r="AD261" s="37"/>
      <c r="AE261" s="37"/>
      <c r="AR261" s="230" t="s">
        <v>208</v>
      </c>
      <c r="AT261" s="230" t="s">
        <v>203</v>
      </c>
      <c r="AU261" s="230" t="s">
        <v>80</v>
      </c>
      <c r="AY261" s="16" t="s">
        <v>202</v>
      </c>
      <c r="BE261" s="231">
        <f>IF(N261="základní",J261,0)</f>
        <v>0</v>
      </c>
      <c r="BF261" s="231">
        <f>IF(N261="snížená",J261,0)</f>
        <v>0</v>
      </c>
      <c r="BG261" s="231">
        <f>IF(N261="zákl. přenesená",J261,0)</f>
        <v>0</v>
      </c>
      <c r="BH261" s="231">
        <f>IF(N261="sníž. přenesená",J261,0)</f>
        <v>0</v>
      </c>
      <c r="BI261" s="231">
        <f>IF(N261="nulová",J261,0)</f>
        <v>0</v>
      </c>
      <c r="BJ261" s="16" t="s">
        <v>78</v>
      </c>
      <c r="BK261" s="231">
        <f>ROUND(I261*H261,2)</f>
        <v>0</v>
      </c>
      <c r="BL261" s="16" t="s">
        <v>209</v>
      </c>
      <c r="BM261" s="230" t="s">
        <v>884</v>
      </c>
    </row>
    <row r="262" s="2" customFormat="1" ht="21.75" customHeight="1">
      <c r="A262" s="37"/>
      <c r="B262" s="38"/>
      <c r="C262" s="218" t="s">
        <v>885</v>
      </c>
      <c r="D262" s="218" t="s">
        <v>203</v>
      </c>
      <c r="E262" s="219" t="s">
        <v>886</v>
      </c>
      <c r="F262" s="220" t="s">
        <v>887</v>
      </c>
      <c r="G262" s="221" t="s">
        <v>266</v>
      </c>
      <c r="H262" s="222">
        <v>8</v>
      </c>
      <c r="I262" s="223"/>
      <c r="J262" s="224">
        <f>ROUND(I262*H262,2)</f>
        <v>0</v>
      </c>
      <c r="K262" s="220" t="s">
        <v>207</v>
      </c>
      <c r="L262" s="225"/>
      <c r="M262" s="226" t="s">
        <v>19</v>
      </c>
      <c r="N262" s="227" t="s">
        <v>42</v>
      </c>
      <c r="O262" s="83"/>
      <c r="P262" s="228">
        <f>O262*H262</f>
        <v>0</v>
      </c>
      <c r="Q262" s="228">
        <v>0</v>
      </c>
      <c r="R262" s="228">
        <f>Q262*H262</f>
        <v>0</v>
      </c>
      <c r="S262" s="228">
        <v>0</v>
      </c>
      <c r="T262" s="229">
        <f>S262*H262</f>
        <v>0</v>
      </c>
      <c r="U262" s="37"/>
      <c r="V262" s="37"/>
      <c r="W262" s="37"/>
      <c r="X262" s="37"/>
      <c r="Y262" s="37"/>
      <c r="Z262" s="37"/>
      <c r="AA262" s="37"/>
      <c r="AB262" s="37"/>
      <c r="AC262" s="37"/>
      <c r="AD262" s="37"/>
      <c r="AE262" s="37"/>
      <c r="AR262" s="230" t="s">
        <v>208</v>
      </c>
      <c r="AT262" s="230" t="s">
        <v>203</v>
      </c>
      <c r="AU262" s="230" t="s">
        <v>80</v>
      </c>
      <c r="AY262" s="16" t="s">
        <v>202</v>
      </c>
      <c r="BE262" s="231">
        <f>IF(N262="základní",J262,0)</f>
        <v>0</v>
      </c>
      <c r="BF262" s="231">
        <f>IF(N262="snížená",J262,0)</f>
        <v>0</v>
      </c>
      <c r="BG262" s="231">
        <f>IF(N262="zákl. přenesená",J262,0)</f>
        <v>0</v>
      </c>
      <c r="BH262" s="231">
        <f>IF(N262="sníž. přenesená",J262,0)</f>
        <v>0</v>
      </c>
      <c r="BI262" s="231">
        <f>IF(N262="nulová",J262,0)</f>
        <v>0</v>
      </c>
      <c r="BJ262" s="16" t="s">
        <v>78</v>
      </c>
      <c r="BK262" s="231">
        <f>ROUND(I262*H262,2)</f>
        <v>0</v>
      </c>
      <c r="BL262" s="16" t="s">
        <v>209</v>
      </c>
      <c r="BM262" s="230" t="s">
        <v>888</v>
      </c>
    </row>
    <row r="263" s="2" customFormat="1" ht="21.75" customHeight="1">
      <c r="A263" s="37"/>
      <c r="B263" s="38"/>
      <c r="C263" s="218" t="s">
        <v>889</v>
      </c>
      <c r="D263" s="218" t="s">
        <v>203</v>
      </c>
      <c r="E263" s="219" t="s">
        <v>890</v>
      </c>
      <c r="F263" s="220" t="s">
        <v>891</v>
      </c>
      <c r="G263" s="221" t="s">
        <v>266</v>
      </c>
      <c r="H263" s="222">
        <v>9</v>
      </c>
      <c r="I263" s="223"/>
      <c r="J263" s="224">
        <f>ROUND(I263*H263,2)</f>
        <v>0</v>
      </c>
      <c r="K263" s="220" t="s">
        <v>207</v>
      </c>
      <c r="L263" s="225"/>
      <c r="M263" s="226" t="s">
        <v>19</v>
      </c>
      <c r="N263" s="227" t="s">
        <v>42</v>
      </c>
      <c r="O263" s="83"/>
      <c r="P263" s="228">
        <f>O263*H263</f>
        <v>0</v>
      </c>
      <c r="Q263" s="228">
        <v>0</v>
      </c>
      <c r="R263" s="228">
        <f>Q263*H263</f>
        <v>0</v>
      </c>
      <c r="S263" s="228">
        <v>0</v>
      </c>
      <c r="T263" s="229">
        <f>S263*H263</f>
        <v>0</v>
      </c>
      <c r="U263" s="37"/>
      <c r="V263" s="37"/>
      <c r="W263" s="37"/>
      <c r="X263" s="37"/>
      <c r="Y263" s="37"/>
      <c r="Z263" s="37"/>
      <c r="AA263" s="37"/>
      <c r="AB263" s="37"/>
      <c r="AC263" s="37"/>
      <c r="AD263" s="37"/>
      <c r="AE263" s="37"/>
      <c r="AR263" s="230" t="s">
        <v>208</v>
      </c>
      <c r="AT263" s="230" t="s">
        <v>203</v>
      </c>
      <c r="AU263" s="230" t="s">
        <v>80</v>
      </c>
      <c r="AY263" s="16" t="s">
        <v>202</v>
      </c>
      <c r="BE263" s="231">
        <f>IF(N263="základní",J263,0)</f>
        <v>0</v>
      </c>
      <c r="BF263" s="231">
        <f>IF(N263="snížená",J263,0)</f>
        <v>0</v>
      </c>
      <c r="BG263" s="231">
        <f>IF(N263="zákl. přenesená",J263,0)</f>
        <v>0</v>
      </c>
      <c r="BH263" s="231">
        <f>IF(N263="sníž. přenesená",J263,0)</f>
        <v>0</v>
      </c>
      <c r="BI263" s="231">
        <f>IF(N263="nulová",J263,0)</f>
        <v>0</v>
      </c>
      <c r="BJ263" s="16" t="s">
        <v>78</v>
      </c>
      <c r="BK263" s="231">
        <f>ROUND(I263*H263,2)</f>
        <v>0</v>
      </c>
      <c r="BL263" s="16" t="s">
        <v>209</v>
      </c>
      <c r="BM263" s="230" t="s">
        <v>892</v>
      </c>
    </row>
    <row r="264" s="2" customFormat="1" ht="21.75" customHeight="1">
      <c r="A264" s="37"/>
      <c r="B264" s="38"/>
      <c r="C264" s="232" t="s">
        <v>893</v>
      </c>
      <c r="D264" s="232" t="s">
        <v>259</v>
      </c>
      <c r="E264" s="233" t="s">
        <v>894</v>
      </c>
      <c r="F264" s="234" t="s">
        <v>895</v>
      </c>
      <c r="G264" s="235" t="s">
        <v>266</v>
      </c>
      <c r="H264" s="236">
        <v>407</v>
      </c>
      <c r="I264" s="237"/>
      <c r="J264" s="238">
        <f>ROUND(I264*H264,2)</f>
        <v>0</v>
      </c>
      <c r="K264" s="234" t="s">
        <v>207</v>
      </c>
      <c r="L264" s="43"/>
      <c r="M264" s="239" t="s">
        <v>19</v>
      </c>
      <c r="N264" s="240" t="s">
        <v>42</v>
      </c>
      <c r="O264" s="83"/>
      <c r="P264" s="228">
        <f>O264*H264</f>
        <v>0</v>
      </c>
      <c r="Q264" s="228">
        <v>0</v>
      </c>
      <c r="R264" s="228">
        <f>Q264*H264</f>
        <v>0</v>
      </c>
      <c r="S264" s="228">
        <v>0</v>
      </c>
      <c r="T264" s="229">
        <f>S264*H264</f>
        <v>0</v>
      </c>
      <c r="U264" s="37"/>
      <c r="V264" s="37"/>
      <c r="W264" s="37"/>
      <c r="X264" s="37"/>
      <c r="Y264" s="37"/>
      <c r="Z264" s="37"/>
      <c r="AA264" s="37"/>
      <c r="AB264" s="37"/>
      <c r="AC264" s="37"/>
      <c r="AD264" s="37"/>
      <c r="AE264" s="37"/>
      <c r="AR264" s="230" t="s">
        <v>209</v>
      </c>
      <c r="AT264" s="230" t="s">
        <v>259</v>
      </c>
      <c r="AU264" s="230" t="s">
        <v>80</v>
      </c>
      <c r="AY264" s="16" t="s">
        <v>202</v>
      </c>
      <c r="BE264" s="231">
        <f>IF(N264="základní",J264,0)</f>
        <v>0</v>
      </c>
      <c r="BF264" s="231">
        <f>IF(N264="snížená",J264,0)</f>
        <v>0</v>
      </c>
      <c r="BG264" s="231">
        <f>IF(N264="zákl. přenesená",J264,0)</f>
        <v>0</v>
      </c>
      <c r="BH264" s="231">
        <f>IF(N264="sníž. přenesená",J264,0)</f>
        <v>0</v>
      </c>
      <c r="BI264" s="231">
        <f>IF(N264="nulová",J264,0)</f>
        <v>0</v>
      </c>
      <c r="BJ264" s="16" t="s">
        <v>78</v>
      </c>
      <c r="BK264" s="231">
        <f>ROUND(I264*H264,2)</f>
        <v>0</v>
      </c>
      <c r="BL264" s="16" t="s">
        <v>209</v>
      </c>
      <c r="BM264" s="230" t="s">
        <v>896</v>
      </c>
    </row>
    <row r="265" s="2" customFormat="1" ht="21.75" customHeight="1">
      <c r="A265" s="37"/>
      <c r="B265" s="38"/>
      <c r="C265" s="218" t="s">
        <v>897</v>
      </c>
      <c r="D265" s="218" t="s">
        <v>203</v>
      </c>
      <c r="E265" s="219" t="s">
        <v>723</v>
      </c>
      <c r="F265" s="220" t="s">
        <v>724</v>
      </c>
      <c r="G265" s="221" t="s">
        <v>725</v>
      </c>
      <c r="H265" s="222">
        <v>3</v>
      </c>
      <c r="I265" s="223"/>
      <c r="J265" s="224">
        <f>ROUND(I265*H265,2)</f>
        <v>0</v>
      </c>
      <c r="K265" s="220" t="s">
        <v>207</v>
      </c>
      <c r="L265" s="225"/>
      <c r="M265" s="226" t="s">
        <v>19</v>
      </c>
      <c r="N265" s="227" t="s">
        <v>42</v>
      </c>
      <c r="O265" s="83"/>
      <c r="P265" s="228">
        <f>O265*H265</f>
        <v>0</v>
      </c>
      <c r="Q265" s="228">
        <v>0</v>
      </c>
      <c r="R265" s="228">
        <f>Q265*H265</f>
        <v>0</v>
      </c>
      <c r="S265" s="228">
        <v>0</v>
      </c>
      <c r="T265" s="229">
        <f>S265*H265</f>
        <v>0</v>
      </c>
      <c r="U265" s="37"/>
      <c r="V265" s="37"/>
      <c r="W265" s="37"/>
      <c r="X265" s="37"/>
      <c r="Y265" s="37"/>
      <c r="Z265" s="37"/>
      <c r="AA265" s="37"/>
      <c r="AB265" s="37"/>
      <c r="AC265" s="37"/>
      <c r="AD265" s="37"/>
      <c r="AE265" s="37"/>
      <c r="AR265" s="230" t="s">
        <v>275</v>
      </c>
      <c r="AT265" s="230" t="s">
        <v>203</v>
      </c>
      <c r="AU265" s="230" t="s">
        <v>80</v>
      </c>
      <c r="AY265" s="16" t="s">
        <v>202</v>
      </c>
      <c r="BE265" s="231">
        <f>IF(N265="základní",J265,0)</f>
        <v>0</v>
      </c>
      <c r="BF265" s="231">
        <f>IF(N265="snížená",J265,0)</f>
        <v>0</v>
      </c>
      <c r="BG265" s="231">
        <f>IF(N265="zákl. přenesená",J265,0)</f>
        <v>0</v>
      </c>
      <c r="BH265" s="231">
        <f>IF(N265="sníž. přenesená",J265,0)</f>
        <v>0</v>
      </c>
      <c r="BI265" s="231">
        <f>IF(N265="nulová",J265,0)</f>
        <v>0</v>
      </c>
      <c r="BJ265" s="16" t="s">
        <v>78</v>
      </c>
      <c r="BK265" s="231">
        <f>ROUND(I265*H265,2)</f>
        <v>0</v>
      </c>
      <c r="BL265" s="16" t="s">
        <v>275</v>
      </c>
      <c r="BM265" s="230" t="s">
        <v>898</v>
      </c>
    </row>
    <row r="266" s="2" customFormat="1">
      <c r="A266" s="37"/>
      <c r="B266" s="38"/>
      <c r="C266" s="39"/>
      <c r="D266" s="254" t="s">
        <v>341</v>
      </c>
      <c r="E266" s="39"/>
      <c r="F266" s="255" t="s">
        <v>899</v>
      </c>
      <c r="G266" s="39"/>
      <c r="H266" s="39"/>
      <c r="I266" s="146"/>
      <c r="J266" s="39"/>
      <c r="K266" s="39"/>
      <c r="L266" s="43"/>
      <c r="M266" s="256"/>
      <c r="N266" s="257"/>
      <c r="O266" s="83"/>
      <c r="P266" s="83"/>
      <c r="Q266" s="83"/>
      <c r="R266" s="83"/>
      <c r="S266" s="83"/>
      <c r="T266" s="84"/>
      <c r="U266" s="37"/>
      <c r="V266" s="37"/>
      <c r="W266" s="37"/>
      <c r="X266" s="37"/>
      <c r="Y266" s="37"/>
      <c r="Z266" s="37"/>
      <c r="AA266" s="37"/>
      <c r="AB266" s="37"/>
      <c r="AC266" s="37"/>
      <c r="AD266" s="37"/>
      <c r="AE266" s="37"/>
      <c r="AT266" s="16" t="s">
        <v>341</v>
      </c>
      <c r="AU266" s="16" t="s">
        <v>80</v>
      </c>
    </row>
    <row r="267" s="2" customFormat="1" ht="21.75" customHeight="1">
      <c r="A267" s="37"/>
      <c r="B267" s="38"/>
      <c r="C267" s="232" t="s">
        <v>900</v>
      </c>
      <c r="D267" s="232" t="s">
        <v>259</v>
      </c>
      <c r="E267" s="233" t="s">
        <v>862</v>
      </c>
      <c r="F267" s="234" t="s">
        <v>863</v>
      </c>
      <c r="G267" s="235" t="s">
        <v>266</v>
      </c>
      <c r="H267" s="236">
        <v>3</v>
      </c>
      <c r="I267" s="237"/>
      <c r="J267" s="238">
        <f>ROUND(I267*H267,2)</f>
        <v>0</v>
      </c>
      <c r="K267" s="234" t="s">
        <v>207</v>
      </c>
      <c r="L267" s="43"/>
      <c r="M267" s="239" t="s">
        <v>19</v>
      </c>
      <c r="N267" s="240" t="s">
        <v>42</v>
      </c>
      <c r="O267" s="83"/>
      <c r="P267" s="228">
        <f>O267*H267</f>
        <v>0</v>
      </c>
      <c r="Q267" s="228">
        <v>0</v>
      </c>
      <c r="R267" s="228">
        <f>Q267*H267</f>
        <v>0</v>
      </c>
      <c r="S267" s="228">
        <v>0</v>
      </c>
      <c r="T267" s="229">
        <f>S267*H267</f>
        <v>0</v>
      </c>
      <c r="U267" s="37"/>
      <c r="V267" s="37"/>
      <c r="W267" s="37"/>
      <c r="X267" s="37"/>
      <c r="Y267" s="37"/>
      <c r="Z267" s="37"/>
      <c r="AA267" s="37"/>
      <c r="AB267" s="37"/>
      <c r="AC267" s="37"/>
      <c r="AD267" s="37"/>
      <c r="AE267" s="37"/>
      <c r="AR267" s="230" t="s">
        <v>280</v>
      </c>
      <c r="AT267" s="230" t="s">
        <v>259</v>
      </c>
      <c r="AU267" s="230" t="s">
        <v>80</v>
      </c>
      <c r="AY267" s="16" t="s">
        <v>202</v>
      </c>
      <c r="BE267" s="231">
        <f>IF(N267="základní",J267,0)</f>
        <v>0</v>
      </c>
      <c r="BF267" s="231">
        <f>IF(N267="snížená",J267,0)</f>
        <v>0</v>
      </c>
      <c r="BG267" s="231">
        <f>IF(N267="zákl. přenesená",J267,0)</f>
        <v>0</v>
      </c>
      <c r="BH267" s="231">
        <f>IF(N267="sníž. přenesená",J267,0)</f>
        <v>0</v>
      </c>
      <c r="BI267" s="231">
        <f>IF(N267="nulová",J267,0)</f>
        <v>0</v>
      </c>
      <c r="BJ267" s="16" t="s">
        <v>78</v>
      </c>
      <c r="BK267" s="231">
        <f>ROUND(I267*H267,2)</f>
        <v>0</v>
      </c>
      <c r="BL267" s="16" t="s">
        <v>280</v>
      </c>
      <c r="BM267" s="230" t="s">
        <v>901</v>
      </c>
    </row>
    <row r="268" s="2" customFormat="1" ht="21.75" customHeight="1">
      <c r="A268" s="37"/>
      <c r="B268" s="38"/>
      <c r="C268" s="218" t="s">
        <v>902</v>
      </c>
      <c r="D268" s="218" t="s">
        <v>203</v>
      </c>
      <c r="E268" s="219" t="s">
        <v>903</v>
      </c>
      <c r="F268" s="220" t="s">
        <v>904</v>
      </c>
      <c r="G268" s="221" t="s">
        <v>725</v>
      </c>
      <c r="H268" s="222">
        <v>1</v>
      </c>
      <c r="I268" s="223"/>
      <c r="J268" s="224">
        <f>ROUND(I268*H268,2)</f>
        <v>0</v>
      </c>
      <c r="K268" s="220" t="s">
        <v>207</v>
      </c>
      <c r="L268" s="225"/>
      <c r="M268" s="226" t="s">
        <v>19</v>
      </c>
      <c r="N268" s="227" t="s">
        <v>42</v>
      </c>
      <c r="O268" s="83"/>
      <c r="P268" s="228">
        <f>O268*H268</f>
        <v>0</v>
      </c>
      <c r="Q268" s="228">
        <v>0</v>
      </c>
      <c r="R268" s="228">
        <f>Q268*H268</f>
        <v>0</v>
      </c>
      <c r="S268" s="228">
        <v>0</v>
      </c>
      <c r="T268" s="229">
        <f>S268*H268</f>
        <v>0</v>
      </c>
      <c r="U268" s="37"/>
      <c r="V268" s="37"/>
      <c r="W268" s="37"/>
      <c r="X268" s="37"/>
      <c r="Y268" s="37"/>
      <c r="Z268" s="37"/>
      <c r="AA268" s="37"/>
      <c r="AB268" s="37"/>
      <c r="AC268" s="37"/>
      <c r="AD268" s="37"/>
      <c r="AE268" s="37"/>
      <c r="AR268" s="230" t="s">
        <v>275</v>
      </c>
      <c r="AT268" s="230" t="s">
        <v>203</v>
      </c>
      <c r="AU268" s="230" t="s">
        <v>80</v>
      </c>
      <c r="AY268" s="16" t="s">
        <v>202</v>
      </c>
      <c r="BE268" s="231">
        <f>IF(N268="základní",J268,0)</f>
        <v>0</v>
      </c>
      <c r="BF268" s="231">
        <f>IF(N268="snížená",J268,0)</f>
        <v>0</v>
      </c>
      <c r="BG268" s="231">
        <f>IF(N268="zákl. přenesená",J268,0)</f>
        <v>0</v>
      </c>
      <c r="BH268" s="231">
        <f>IF(N268="sníž. přenesená",J268,0)</f>
        <v>0</v>
      </c>
      <c r="BI268" s="231">
        <f>IF(N268="nulová",J268,0)</f>
        <v>0</v>
      </c>
      <c r="BJ268" s="16" t="s">
        <v>78</v>
      </c>
      <c r="BK268" s="231">
        <f>ROUND(I268*H268,2)</f>
        <v>0</v>
      </c>
      <c r="BL268" s="16" t="s">
        <v>275</v>
      </c>
      <c r="BM268" s="230" t="s">
        <v>905</v>
      </c>
    </row>
    <row r="269" s="2" customFormat="1">
      <c r="A269" s="37"/>
      <c r="B269" s="38"/>
      <c r="C269" s="39"/>
      <c r="D269" s="254" t="s">
        <v>341</v>
      </c>
      <c r="E269" s="39"/>
      <c r="F269" s="255" t="s">
        <v>906</v>
      </c>
      <c r="G269" s="39"/>
      <c r="H269" s="39"/>
      <c r="I269" s="146"/>
      <c r="J269" s="39"/>
      <c r="K269" s="39"/>
      <c r="L269" s="43"/>
      <c r="M269" s="256"/>
      <c r="N269" s="257"/>
      <c r="O269" s="83"/>
      <c r="P269" s="83"/>
      <c r="Q269" s="83"/>
      <c r="R269" s="83"/>
      <c r="S269" s="83"/>
      <c r="T269" s="84"/>
      <c r="U269" s="37"/>
      <c r="V269" s="37"/>
      <c r="W269" s="37"/>
      <c r="X269" s="37"/>
      <c r="Y269" s="37"/>
      <c r="Z269" s="37"/>
      <c r="AA269" s="37"/>
      <c r="AB269" s="37"/>
      <c r="AC269" s="37"/>
      <c r="AD269" s="37"/>
      <c r="AE269" s="37"/>
      <c r="AT269" s="16" t="s">
        <v>341</v>
      </c>
      <c r="AU269" s="16" t="s">
        <v>80</v>
      </c>
    </row>
    <row r="270" s="2" customFormat="1" ht="21.75" customHeight="1">
      <c r="A270" s="37"/>
      <c r="B270" s="38"/>
      <c r="C270" s="232" t="s">
        <v>907</v>
      </c>
      <c r="D270" s="232" t="s">
        <v>259</v>
      </c>
      <c r="E270" s="233" t="s">
        <v>908</v>
      </c>
      <c r="F270" s="234" t="s">
        <v>909</v>
      </c>
      <c r="G270" s="235" t="s">
        <v>266</v>
      </c>
      <c r="H270" s="236">
        <v>1</v>
      </c>
      <c r="I270" s="237"/>
      <c r="J270" s="238">
        <f>ROUND(I270*H270,2)</f>
        <v>0</v>
      </c>
      <c r="K270" s="234" t="s">
        <v>207</v>
      </c>
      <c r="L270" s="43"/>
      <c r="M270" s="239" t="s">
        <v>19</v>
      </c>
      <c r="N270" s="240" t="s">
        <v>42</v>
      </c>
      <c r="O270" s="83"/>
      <c r="P270" s="228">
        <f>O270*H270</f>
        <v>0</v>
      </c>
      <c r="Q270" s="228">
        <v>0</v>
      </c>
      <c r="R270" s="228">
        <f>Q270*H270</f>
        <v>0</v>
      </c>
      <c r="S270" s="228">
        <v>0</v>
      </c>
      <c r="T270" s="229">
        <f>S270*H270</f>
        <v>0</v>
      </c>
      <c r="U270" s="37"/>
      <c r="V270" s="37"/>
      <c r="W270" s="37"/>
      <c r="X270" s="37"/>
      <c r="Y270" s="37"/>
      <c r="Z270" s="37"/>
      <c r="AA270" s="37"/>
      <c r="AB270" s="37"/>
      <c r="AC270" s="37"/>
      <c r="AD270" s="37"/>
      <c r="AE270" s="37"/>
      <c r="AR270" s="230" t="s">
        <v>280</v>
      </c>
      <c r="AT270" s="230" t="s">
        <v>259</v>
      </c>
      <c r="AU270" s="230" t="s">
        <v>80</v>
      </c>
      <c r="AY270" s="16" t="s">
        <v>202</v>
      </c>
      <c r="BE270" s="231">
        <f>IF(N270="základní",J270,0)</f>
        <v>0</v>
      </c>
      <c r="BF270" s="231">
        <f>IF(N270="snížená",J270,0)</f>
        <v>0</v>
      </c>
      <c r="BG270" s="231">
        <f>IF(N270="zákl. přenesená",J270,0)</f>
        <v>0</v>
      </c>
      <c r="BH270" s="231">
        <f>IF(N270="sníž. přenesená",J270,0)</f>
        <v>0</v>
      </c>
      <c r="BI270" s="231">
        <f>IF(N270="nulová",J270,0)</f>
        <v>0</v>
      </c>
      <c r="BJ270" s="16" t="s">
        <v>78</v>
      </c>
      <c r="BK270" s="231">
        <f>ROUND(I270*H270,2)</f>
        <v>0</v>
      </c>
      <c r="BL270" s="16" t="s">
        <v>280</v>
      </c>
      <c r="BM270" s="230" t="s">
        <v>910</v>
      </c>
    </row>
    <row r="271" s="2" customFormat="1" ht="21.75" customHeight="1">
      <c r="A271" s="37"/>
      <c r="B271" s="38"/>
      <c r="C271" s="232" t="s">
        <v>911</v>
      </c>
      <c r="D271" s="232" t="s">
        <v>259</v>
      </c>
      <c r="E271" s="233" t="s">
        <v>912</v>
      </c>
      <c r="F271" s="234" t="s">
        <v>913</v>
      </c>
      <c r="G271" s="235" t="s">
        <v>266</v>
      </c>
      <c r="H271" s="236">
        <v>1350</v>
      </c>
      <c r="I271" s="237"/>
      <c r="J271" s="238">
        <f>ROUND(I271*H271,2)</f>
        <v>0</v>
      </c>
      <c r="K271" s="234" t="s">
        <v>207</v>
      </c>
      <c r="L271" s="43"/>
      <c r="M271" s="239" t="s">
        <v>19</v>
      </c>
      <c r="N271" s="240" t="s">
        <v>42</v>
      </c>
      <c r="O271" s="83"/>
      <c r="P271" s="228">
        <f>O271*H271</f>
        <v>0</v>
      </c>
      <c r="Q271" s="228">
        <v>0</v>
      </c>
      <c r="R271" s="228">
        <f>Q271*H271</f>
        <v>0</v>
      </c>
      <c r="S271" s="228">
        <v>0</v>
      </c>
      <c r="T271" s="229">
        <f>S271*H271</f>
        <v>0</v>
      </c>
      <c r="U271" s="37"/>
      <c r="V271" s="37"/>
      <c r="W271" s="37"/>
      <c r="X271" s="37"/>
      <c r="Y271" s="37"/>
      <c r="Z271" s="37"/>
      <c r="AA271" s="37"/>
      <c r="AB271" s="37"/>
      <c r="AC271" s="37"/>
      <c r="AD271" s="37"/>
      <c r="AE271" s="37"/>
      <c r="AR271" s="230" t="s">
        <v>280</v>
      </c>
      <c r="AT271" s="230" t="s">
        <v>259</v>
      </c>
      <c r="AU271" s="230" t="s">
        <v>80</v>
      </c>
      <c r="AY271" s="16" t="s">
        <v>202</v>
      </c>
      <c r="BE271" s="231">
        <f>IF(N271="základní",J271,0)</f>
        <v>0</v>
      </c>
      <c r="BF271" s="231">
        <f>IF(N271="snížená",J271,0)</f>
        <v>0</v>
      </c>
      <c r="BG271" s="231">
        <f>IF(N271="zákl. přenesená",J271,0)</f>
        <v>0</v>
      </c>
      <c r="BH271" s="231">
        <f>IF(N271="sníž. přenesená",J271,0)</f>
        <v>0</v>
      </c>
      <c r="BI271" s="231">
        <f>IF(N271="nulová",J271,0)</f>
        <v>0</v>
      </c>
      <c r="BJ271" s="16" t="s">
        <v>78</v>
      </c>
      <c r="BK271" s="231">
        <f>ROUND(I271*H271,2)</f>
        <v>0</v>
      </c>
      <c r="BL271" s="16" t="s">
        <v>280</v>
      </c>
      <c r="BM271" s="230" t="s">
        <v>914</v>
      </c>
    </row>
    <row r="272" s="2" customFormat="1" ht="33" customHeight="1">
      <c r="A272" s="37"/>
      <c r="B272" s="38"/>
      <c r="C272" s="218" t="s">
        <v>915</v>
      </c>
      <c r="D272" s="218" t="s">
        <v>203</v>
      </c>
      <c r="E272" s="219" t="s">
        <v>916</v>
      </c>
      <c r="F272" s="220" t="s">
        <v>917</v>
      </c>
      <c r="G272" s="221" t="s">
        <v>266</v>
      </c>
      <c r="H272" s="222">
        <v>4</v>
      </c>
      <c r="I272" s="223"/>
      <c r="J272" s="224">
        <f>ROUND(I272*H272,2)</f>
        <v>0</v>
      </c>
      <c r="K272" s="220" t="s">
        <v>207</v>
      </c>
      <c r="L272" s="225"/>
      <c r="M272" s="226" t="s">
        <v>19</v>
      </c>
      <c r="N272" s="227" t="s">
        <v>42</v>
      </c>
      <c r="O272" s="83"/>
      <c r="P272" s="228">
        <f>O272*H272</f>
        <v>0</v>
      </c>
      <c r="Q272" s="228">
        <v>0</v>
      </c>
      <c r="R272" s="228">
        <f>Q272*H272</f>
        <v>0</v>
      </c>
      <c r="S272" s="228">
        <v>0</v>
      </c>
      <c r="T272" s="229">
        <f>S272*H272</f>
        <v>0</v>
      </c>
      <c r="U272" s="37"/>
      <c r="V272" s="37"/>
      <c r="W272" s="37"/>
      <c r="X272" s="37"/>
      <c r="Y272" s="37"/>
      <c r="Z272" s="37"/>
      <c r="AA272" s="37"/>
      <c r="AB272" s="37"/>
      <c r="AC272" s="37"/>
      <c r="AD272" s="37"/>
      <c r="AE272" s="37"/>
      <c r="AR272" s="230" t="s">
        <v>208</v>
      </c>
      <c r="AT272" s="230" t="s">
        <v>203</v>
      </c>
      <c r="AU272" s="230" t="s">
        <v>80</v>
      </c>
      <c r="AY272" s="16" t="s">
        <v>202</v>
      </c>
      <c r="BE272" s="231">
        <f>IF(N272="základní",J272,0)</f>
        <v>0</v>
      </c>
      <c r="BF272" s="231">
        <f>IF(N272="snížená",J272,0)</f>
        <v>0</v>
      </c>
      <c r="BG272" s="231">
        <f>IF(N272="zákl. přenesená",J272,0)</f>
        <v>0</v>
      </c>
      <c r="BH272" s="231">
        <f>IF(N272="sníž. přenesená",J272,0)</f>
        <v>0</v>
      </c>
      <c r="BI272" s="231">
        <f>IF(N272="nulová",J272,0)</f>
        <v>0</v>
      </c>
      <c r="BJ272" s="16" t="s">
        <v>78</v>
      </c>
      <c r="BK272" s="231">
        <f>ROUND(I272*H272,2)</f>
        <v>0</v>
      </c>
      <c r="BL272" s="16" t="s">
        <v>209</v>
      </c>
      <c r="BM272" s="230" t="s">
        <v>918</v>
      </c>
    </row>
    <row r="273" s="2" customFormat="1">
      <c r="A273" s="37"/>
      <c r="B273" s="38"/>
      <c r="C273" s="39"/>
      <c r="D273" s="254" t="s">
        <v>341</v>
      </c>
      <c r="E273" s="39"/>
      <c r="F273" s="255" t="s">
        <v>919</v>
      </c>
      <c r="G273" s="39"/>
      <c r="H273" s="39"/>
      <c r="I273" s="146"/>
      <c r="J273" s="39"/>
      <c r="K273" s="39"/>
      <c r="L273" s="43"/>
      <c r="M273" s="256"/>
      <c r="N273" s="257"/>
      <c r="O273" s="83"/>
      <c r="P273" s="83"/>
      <c r="Q273" s="83"/>
      <c r="R273" s="83"/>
      <c r="S273" s="83"/>
      <c r="T273" s="84"/>
      <c r="U273" s="37"/>
      <c r="V273" s="37"/>
      <c r="W273" s="37"/>
      <c r="X273" s="37"/>
      <c r="Y273" s="37"/>
      <c r="Z273" s="37"/>
      <c r="AA273" s="37"/>
      <c r="AB273" s="37"/>
      <c r="AC273" s="37"/>
      <c r="AD273" s="37"/>
      <c r="AE273" s="37"/>
      <c r="AT273" s="16" t="s">
        <v>341</v>
      </c>
      <c r="AU273" s="16" t="s">
        <v>80</v>
      </c>
    </row>
    <row r="274" s="2" customFormat="1" ht="21.75" customHeight="1">
      <c r="A274" s="37"/>
      <c r="B274" s="38"/>
      <c r="C274" s="218" t="s">
        <v>920</v>
      </c>
      <c r="D274" s="218" t="s">
        <v>203</v>
      </c>
      <c r="E274" s="219" t="s">
        <v>921</v>
      </c>
      <c r="F274" s="220" t="s">
        <v>922</v>
      </c>
      <c r="G274" s="221" t="s">
        <v>266</v>
      </c>
      <c r="H274" s="222">
        <v>1</v>
      </c>
      <c r="I274" s="223"/>
      <c r="J274" s="224">
        <f>ROUND(I274*H274,2)</f>
        <v>0</v>
      </c>
      <c r="K274" s="220" t="s">
        <v>207</v>
      </c>
      <c r="L274" s="225"/>
      <c r="M274" s="226" t="s">
        <v>19</v>
      </c>
      <c r="N274" s="227" t="s">
        <v>42</v>
      </c>
      <c r="O274" s="83"/>
      <c r="P274" s="228">
        <f>O274*H274</f>
        <v>0</v>
      </c>
      <c r="Q274" s="228">
        <v>0</v>
      </c>
      <c r="R274" s="228">
        <f>Q274*H274</f>
        <v>0</v>
      </c>
      <c r="S274" s="228">
        <v>0</v>
      </c>
      <c r="T274" s="229">
        <f>S274*H274</f>
        <v>0</v>
      </c>
      <c r="U274" s="37"/>
      <c r="V274" s="37"/>
      <c r="W274" s="37"/>
      <c r="X274" s="37"/>
      <c r="Y274" s="37"/>
      <c r="Z274" s="37"/>
      <c r="AA274" s="37"/>
      <c r="AB274" s="37"/>
      <c r="AC274" s="37"/>
      <c r="AD274" s="37"/>
      <c r="AE274" s="37"/>
      <c r="AR274" s="230" t="s">
        <v>208</v>
      </c>
      <c r="AT274" s="230" t="s">
        <v>203</v>
      </c>
      <c r="AU274" s="230" t="s">
        <v>80</v>
      </c>
      <c r="AY274" s="16" t="s">
        <v>202</v>
      </c>
      <c r="BE274" s="231">
        <f>IF(N274="základní",J274,0)</f>
        <v>0</v>
      </c>
      <c r="BF274" s="231">
        <f>IF(N274="snížená",J274,0)</f>
        <v>0</v>
      </c>
      <c r="BG274" s="231">
        <f>IF(N274="zákl. přenesená",J274,0)</f>
        <v>0</v>
      </c>
      <c r="BH274" s="231">
        <f>IF(N274="sníž. přenesená",J274,0)</f>
        <v>0</v>
      </c>
      <c r="BI274" s="231">
        <f>IF(N274="nulová",J274,0)</f>
        <v>0</v>
      </c>
      <c r="BJ274" s="16" t="s">
        <v>78</v>
      </c>
      <c r="BK274" s="231">
        <f>ROUND(I274*H274,2)</f>
        <v>0</v>
      </c>
      <c r="BL274" s="16" t="s">
        <v>209</v>
      </c>
      <c r="BM274" s="230" t="s">
        <v>923</v>
      </c>
    </row>
    <row r="275" s="2" customFormat="1" ht="21.75" customHeight="1">
      <c r="A275" s="37"/>
      <c r="B275" s="38"/>
      <c r="C275" s="218" t="s">
        <v>924</v>
      </c>
      <c r="D275" s="218" t="s">
        <v>203</v>
      </c>
      <c r="E275" s="219" t="s">
        <v>925</v>
      </c>
      <c r="F275" s="220" t="s">
        <v>926</v>
      </c>
      <c r="G275" s="221" t="s">
        <v>266</v>
      </c>
      <c r="H275" s="222">
        <v>1</v>
      </c>
      <c r="I275" s="223"/>
      <c r="J275" s="224">
        <f>ROUND(I275*H275,2)</f>
        <v>0</v>
      </c>
      <c r="K275" s="220" t="s">
        <v>207</v>
      </c>
      <c r="L275" s="225"/>
      <c r="M275" s="226" t="s">
        <v>19</v>
      </c>
      <c r="N275" s="227" t="s">
        <v>42</v>
      </c>
      <c r="O275" s="83"/>
      <c r="P275" s="228">
        <f>O275*H275</f>
        <v>0</v>
      </c>
      <c r="Q275" s="228">
        <v>0</v>
      </c>
      <c r="R275" s="228">
        <f>Q275*H275</f>
        <v>0</v>
      </c>
      <c r="S275" s="228">
        <v>0</v>
      </c>
      <c r="T275" s="229">
        <f>S275*H275</f>
        <v>0</v>
      </c>
      <c r="U275" s="37"/>
      <c r="V275" s="37"/>
      <c r="W275" s="37"/>
      <c r="X275" s="37"/>
      <c r="Y275" s="37"/>
      <c r="Z275" s="37"/>
      <c r="AA275" s="37"/>
      <c r="AB275" s="37"/>
      <c r="AC275" s="37"/>
      <c r="AD275" s="37"/>
      <c r="AE275" s="37"/>
      <c r="AR275" s="230" t="s">
        <v>208</v>
      </c>
      <c r="AT275" s="230" t="s">
        <v>203</v>
      </c>
      <c r="AU275" s="230" t="s">
        <v>80</v>
      </c>
      <c r="AY275" s="16" t="s">
        <v>202</v>
      </c>
      <c r="BE275" s="231">
        <f>IF(N275="základní",J275,0)</f>
        <v>0</v>
      </c>
      <c r="BF275" s="231">
        <f>IF(N275="snížená",J275,0)</f>
        <v>0</v>
      </c>
      <c r="BG275" s="231">
        <f>IF(N275="zákl. přenesená",J275,0)</f>
        <v>0</v>
      </c>
      <c r="BH275" s="231">
        <f>IF(N275="sníž. přenesená",J275,0)</f>
        <v>0</v>
      </c>
      <c r="BI275" s="231">
        <f>IF(N275="nulová",J275,0)</f>
        <v>0</v>
      </c>
      <c r="BJ275" s="16" t="s">
        <v>78</v>
      </c>
      <c r="BK275" s="231">
        <f>ROUND(I275*H275,2)</f>
        <v>0</v>
      </c>
      <c r="BL275" s="16" t="s">
        <v>209</v>
      </c>
      <c r="BM275" s="230" t="s">
        <v>927</v>
      </c>
    </row>
    <row r="276" s="2" customFormat="1" ht="33" customHeight="1">
      <c r="A276" s="37"/>
      <c r="B276" s="38"/>
      <c r="C276" s="218" t="s">
        <v>928</v>
      </c>
      <c r="D276" s="218" t="s">
        <v>203</v>
      </c>
      <c r="E276" s="219" t="s">
        <v>929</v>
      </c>
      <c r="F276" s="220" t="s">
        <v>930</v>
      </c>
      <c r="G276" s="221" t="s">
        <v>266</v>
      </c>
      <c r="H276" s="222">
        <v>6</v>
      </c>
      <c r="I276" s="223"/>
      <c r="J276" s="224">
        <f>ROUND(I276*H276,2)</f>
        <v>0</v>
      </c>
      <c r="K276" s="220" t="s">
        <v>207</v>
      </c>
      <c r="L276" s="225"/>
      <c r="M276" s="226" t="s">
        <v>19</v>
      </c>
      <c r="N276" s="227" t="s">
        <v>42</v>
      </c>
      <c r="O276" s="83"/>
      <c r="P276" s="228">
        <f>O276*H276</f>
        <v>0</v>
      </c>
      <c r="Q276" s="228">
        <v>0</v>
      </c>
      <c r="R276" s="228">
        <f>Q276*H276</f>
        <v>0</v>
      </c>
      <c r="S276" s="228">
        <v>0</v>
      </c>
      <c r="T276" s="229">
        <f>S276*H276</f>
        <v>0</v>
      </c>
      <c r="U276" s="37"/>
      <c r="V276" s="37"/>
      <c r="W276" s="37"/>
      <c r="X276" s="37"/>
      <c r="Y276" s="37"/>
      <c r="Z276" s="37"/>
      <c r="AA276" s="37"/>
      <c r="AB276" s="37"/>
      <c r="AC276" s="37"/>
      <c r="AD276" s="37"/>
      <c r="AE276" s="37"/>
      <c r="AR276" s="230" t="s">
        <v>208</v>
      </c>
      <c r="AT276" s="230" t="s">
        <v>203</v>
      </c>
      <c r="AU276" s="230" t="s">
        <v>80</v>
      </c>
      <c r="AY276" s="16" t="s">
        <v>202</v>
      </c>
      <c r="BE276" s="231">
        <f>IF(N276="základní",J276,0)</f>
        <v>0</v>
      </c>
      <c r="BF276" s="231">
        <f>IF(N276="snížená",J276,0)</f>
        <v>0</v>
      </c>
      <c r="BG276" s="231">
        <f>IF(N276="zákl. přenesená",J276,0)</f>
        <v>0</v>
      </c>
      <c r="BH276" s="231">
        <f>IF(N276="sníž. přenesená",J276,0)</f>
        <v>0</v>
      </c>
      <c r="BI276" s="231">
        <f>IF(N276="nulová",J276,0)</f>
        <v>0</v>
      </c>
      <c r="BJ276" s="16" t="s">
        <v>78</v>
      </c>
      <c r="BK276" s="231">
        <f>ROUND(I276*H276,2)</f>
        <v>0</v>
      </c>
      <c r="BL276" s="16" t="s">
        <v>209</v>
      </c>
      <c r="BM276" s="230" t="s">
        <v>931</v>
      </c>
    </row>
    <row r="277" s="2" customFormat="1">
      <c r="A277" s="37"/>
      <c r="B277" s="38"/>
      <c r="C277" s="39"/>
      <c r="D277" s="254" t="s">
        <v>341</v>
      </c>
      <c r="E277" s="39"/>
      <c r="F277" s="255" t="s">
        <v>932</v>
      </c>
      <c r="G277" s="39"/>
      <c r="H277" s="39"/>
      <c r="I277" s="146"/>
      <c r="J277" s="39"/>
      <c r="K277" s="39"/>
      <c r="L277" s="43"/>
      <c r="M277" s="256"/>
      <c r="N277" s="257"/>
      <c r="O277" s="83"/>
      <c r="P277" s="83"/>
      <c r="Q277" s="83"/>
      <c r="R277" s="83"/>
      <c r="S277" s="83"/>
      <c r="T277" s="84"/>
      <c r="U277" s="37"/>
      <c r="V277" s="37"/>
      <c r="W277" s="37"/>
      <c r="X277" s="37"/>
      <c r="Y277" s="37"/>
      <c r="Z277" s="37"/>
      <c r="AA277" s="37"/>
      <c r="AB277" s="37"/>
      <c r="AC277" s="37"/>
      <c r="AD277" s="37"/>
      <c r="AE277" s="37"/>
      <c r="AT277" s="16" t="s">
        <v>341</v>
      </c>
      <c r="AU277" s="16" t="s">
        <v>80</v>
      </c>
    </row>
    <row r="278" s="2" customFormat="1" ht="21.75" customHeight="1">
      <c r="A278" s="37"/>
      <c r="B278" s="38"/>
      <c r="C278" s="232" t="s">
        <v>933</v>
      </c>
      <c r="D278" s="232" t="s">
        <v>259</v>
      </c>
      <c r="E278" s="233" t="s">
        <v>934</v>
      </c>
      <c r="F278" s="234" t="s">
        <v>935</v>
      </c>
      <c r="G278" s="235" t="s">
        <v>266</v>
      </c>
      <c r="H278" s="236">
        <v>4</v>
      </c>
      <c r="I278" s="237"/>
      <c r="J278" s="238">
        <f>ROUND(I278*H278,2)</f>
        <v>0</v>
      </c>
      <c r="K278" s="234" t="s">
        <v>207</v>
      </c>
      <c r="L278" s="43"/>
      <c r="M278" s="239" t="s">
        <v>19</v>
      </c>
      <c r="N278" s="240" t="s">
        <v>42</v>
      </c>
      <c r="O278" s="83"/>
      <c r="P278" s="228">
        <f>O278*H278</f>
        <v>0</v>
      </c>
      <c r="Q278" s="228">
        <v>0</v>
      </c>
      <c r="R278" s="228">
        <f>Q278*H278</f>
        <v>0</v>
      </c>
      <c r="S278" s="228">
        <v>0</v>
      </c>
      <c r="T278" s="229">
        <f>S278*H278</f>
        <v>0</v>
      </c>
      <c r="U278" s="37"/>
      <c r="V278" s="37"/>
      <c r="W278" s="37"/>
      <c r="X278" s="37"/>
      <c r="Y278" s="37"/>
      <c r="Z278" s="37"/>
      <c r="AA278" s="37"/>
      <c r="AB278" s="37"/>
      <c r="AC278" s="37"/>
      <c r="AD278" s="37"/>
      <c r="AE278" s="37"/>
      <c r="AR278" s="230" t="s">
        <v>209</v>
      </c>
      <c r="AT278" s="230" t="s">
        <v>259</v>
      </c>
      <c r="AU278" s="230" t="s">
        <v>80</v>
      </c>
      <c r="AY278" s="16" t="s">
        <v>202</v>
      </c>
      <c r="BE278" s="231">
        <f>IF(N278="základní",J278,0)</f>
        <v>0</v>
      </c>
      <c r="BF278" s="231">
        <f>IF(N278="snížená",J278,0)</f>
        <v>0</v>
      </c>
      <c r="BG278" s="231">
        <f>IF(N278="zákl. přenesená",J278,0)</f>
        <v>0</v>
      </c>
      <c r="BH278" s="231">
        <f>IF(N278="sníž. přenesená",J278,0)</f>
        <v>0</v>
      </c>
      <c r="BI278" s="231">
        <f>IF(N278="nulová",J278,0)</f>
        <v>0</v>
      </c>
      <c r="BJ278" s="16" t="s">
        <v>78</v>
      </c>
      <c r="BK278" s="231">
        <f>ROUND(I278*H278,2)</f>
        <v>0</v>
      </c>
      <c r="BL278" s="16" t="s">
        <v>209</v>
      </c>
      <c r="BM278" s="230" t="s">
        <v>936</v>
      </c>
    </row>
    <row r="279" s="2" customFormat="1" ht="21.75" customHeight="1">
      <c r="A279" s="37"/>
      <c r="B279" s="38"/>
      <c r="C279" s="218" t="s">
        <v>937</v>
      </c>
      <c r="D279" s="218" t="s">
        <v>203</v>
      </c>
      <c r="E279" s="219" t="s">
        <v>938</v>
      </c>
      <c r="F279" s="220" t="s">
        <v>939</v>
      </c>
      <c r="G279" s="221" t="s">
        <v>266</v>
      </c>
      <c r="H279" s="222">
        <v>2</v>
      </c>
      <c r="I279" s="223"/>
      <c r="J279" s="224">
        <f>ROUND(I279*H279,2)</f>
        <v>0</v>
      </c>
      <c r="K279" s="220" t="s">
        <v>207</v>
      </c>
      <c r="L279" s="225"/>
      <c r="M279" s="226" t="s">
        <v>19</v>
      </c>
      <c r="N279" s="227" t="s">
        <v>42</v>
      </c>
      <c r="O279" s="83"/>
      <c r="P279" s="228">
        <f>O279*H279</f>
        <v>0</v>
      </c>
      <c r="Q279" s="228">
        <v>0</v>
      </c>
      <c r="R279" s="228">
        <f>Q279*H279</f>
        <v>0</v>
      </c>
      <c r="S279" s="228">
        <v>0</v>
      </c>
      <c r="T279" s="229">
        <f>S279*H279</f>
        <v>0</v>
      </c>
      <c r="U279" s="37"/>
      <c r="V279" s="37"/>
      <c r="W279" s="37"/>
      <c r="X279" s="37"/>
      <c r="Y279" s="37"/>
      <c r="Z279" s="37"/>
      <c r="AA279" s="37"/>
      <c r="AB279" s="37"/>
      <c r="AC279" s="37"/>
      <c r="AD279" s="37"/>
      <c r="AE279" s="37"/>
      <c r="AR279" s="230" t="s">
        <v>275</v>
      </c>
      <c r="AT279" s="230" t="s">
        <v>203</v>
      </c>
      <c r="AU279" s="230" t="s">
        <v>80</v>
      </c>
      <c r="AY279" s="16" t="s">
        <v>202</v>
      </c>
      <c r="BE279" s="231">
        <f>IF(N279="základní",J279,0)</f>
        <v>0</v>
      </c>
      <c r="BF279" s="231">
        <f>IF(N279="snížená",J279,0)</f>
        <v>0</v>
      </c>
      <c r="BG279" s="231">
        <f>IF(N279="zákl. přenesená",J279,0)</f>
        <v>0</v>
      </c>
      <c r="BH279" s="231">
        <f>IF(N279="sníž. přenesená",J279,0)</f>
        <v>0</v>
      </c>
      <c r="BI279" s="231">
        <f>IF(N279="nulová",J279,0)</f>
        <v>0</v>
      </c>
      <c r="BJ279" s="16" t="s">
        <v>78</v>
      </c>
      <c r="BK279" s="231">
        <f>ROUND(I279*H279,2)</f>
        <v>0</v>
      </c>
      <c r="BL279" s="16" t="s">
        <v>275</v>
      </c>
      <c r="BM279" s="230" t="s">
        <v>940</v>
      </c>
    </row>
    <row r="280" s="2" customFormat="1" ht="21.75" customHeight="1">
      <c r="A280" s="37"/>
      <c r="B280" s="38"/>
      <c r="C280" s="218" t="s">
        <v>941</v>
      </c>
      <c r="D280" s="218" t="s">
        <v>203</v>
      </c>
      <c r="E280" s="219" t="s">
        <v>942</v>
      </c>
      <c r="F280" s="220" t="s">
        <v>943</v>
      </c>
      <c r="G280" s="221" t="s">
        <v>266</v>
      </c>
      <c r="H280" s="222">
        <v>3</v>
      </c>
      <c r="I280" s="223"/>
      <c r="J280" s="224">
        <f>ROUND(I280*H280,2)</f>
        <v>0</v>
      </c>
      <c r="K280" s="220" t="s">
        <v>207</v>
      </c>
      <c r="L280" s="225"/>
      <c r="M280" s="226" t="s">
        <v>19</v>
      </c>
      <c r="N280" s="227" t="s">
        <v>42</v>
      </c>
      <c r="O280" s="83"/>
      <c r="P280" s="228">
        <f>O280*H280</f>
        <v>0</v>
      </c>
      <c r="Q280" s="228">
        <v>0</v>
      </c>
      <c r="R280" s="228">
        <f>Q280*H280</f>
        <v>0</v>
      </c>
      <c r="S280" s="228">
        <v>0</v>
      </c>
      <c r="T280" s="229">
        <f>S280*H280</f>
        <v>0</v>
      </c>
      <c r="U280" s="37"/>
      <c r="V280" s="37"/>
      <c r="W280" s="37"/>
      <c r="X280" s="37"/>
      <c r="Y280" s="37"/>
      <c r="Z280" s="37"/>
      <c r="AA280" s="37"/>
      <c r="AB280" s="37"/>
      <c r="AC280" s="37"/>
      <c r="AD280" s="37"/>
      <c r="AE280" s="37"/>
      <c r="AR280" s="230" t="s">
        <v>208</v>
      </c>
      <c r="AT280" s="230" t="s">
        <v>203</v>
      </c>
      <c r="AU280" s="230" t="s">
        <v>80</v>
      </c>
      <c r="AY280" s="16" t="s">
        <v>202</v>
      </c>
      <c r="BE280" s="231">
        <f>IF(N280="základní",J280,0)</f>
        <v>0</v>
      </c>
      <c r="BF280" s="231">
        <f>IF(N280="snížená",J280,0)</f>
        <v>0</v>
      </c>
      <c r="BG280" s="231">
        <f>IF(N280="zákl. přenesená",J280,0)</f>
        <v>0</v>
      </c>
      <c r="BH280" s="231">
        <f>IF(N280="sníž. přenesená",J280,0)</f>
        <v>0</v>
      </c>
      <c r="BI280" s="231">
        <f>IF(N280="nulová",J280,0)</f>
        <v>0</v>
      </c>
      <c r="BJ280" s="16" t="s">
        <v>78</v>
      </c>
      <c r="BK280" s="231">
        <f>ROUND(I280*H280,2)</f>
        <v>0</v>
      </c>
      <c r="BL280" s="16" t="s">
        <v>209</v>
      </c>
      <c r="BM280" s="230" t="s">
        <v>944</v>
      </c>
    </row>
    <row r="281" s="2" customFormat="1" ht="21.75" customHeight="1">
      <c r="A281" s="37"/>
      <c r="B281" s="38"/>
      <c r="C281" s="218" t="s">
        <v>945</v>
      </c>
      <c r="D281" s="218" t="s">
        <v>203</v>
      </c>
      <c r="E281" s="219" t="s">
        <v>946</v>
      </c>
      <c r="F281" s="220" t="s">
        <v>947</v>
      </c>
      <c r="G281" s="221" t="s">
        <v>266</v>
      </c>
      <c r="H281" s="222">
        <v>1</v>
      </c>
      <c r="I281" s="223"/>
      <c r="J281" s="224">
        <f>ROUND(I281*H281,2)</f>
        <v>0</v>
      </c>
      <c r="K281" s="220" t="s">
        <v>207</v>
      </c>
      <c r="L281" s="225"/>
      <c r="M281" s="226" t="s">
        <v>19</v>
      </c>
      <c r="N281" s="227" t="s">
        <v>42</v>
      </c>
      <c r="O281" s="83"/>
      <c r="P281" s="228">
        <f>O281*H281</f>
        <v>0</v>
      </c>
      <c r="Q281" s="228">
        <v>0</v>
      </c>
      <c r="R281" s="228">
        <f>Q281*H281</f>
        <v>0</v>
      </c>
      <c r="S281" s="228">
        <v>0</v>
      </c>
      <c r="T281" s="229">
        <f>S281*H281</f>
        <v>0</v>
      </c>
      <c r="U281" s="37"/>
      <c r="V281" s="37"/>
      <c r="W281" s="37"/>
      <c r="X281" s="37"/>
      <c r="Y281" s="37"/>
      <c r="Z281" s="37"/>
      <c r="AA281" s="37"/>
      <c r="AB281" s="37"/>
      <c r="AC281" s="37"/>
      <c r="AD281" s="37"/>
      <c r="AE281" s="37"/>
      <c r="AR281" s="230" t="s">
        <v>208</v>
      </c>
      <c r="AT281" s="230" t="s">
        <v>203</v>
      </c>
      <c r="AU281" s="230" t="s">
        <v>80</v>
      </c>
      <c r="AY281" s="16" t="s">
        <v>202</v>
      </c>
      <c r="BE281" s="231">
        <f>IF(N281="základní",J281,0)</f>
        <v>0</v>
      </c>
      <c r="BF281" s="231">
        <f>IF(N281="snížená",J281,0)</f>
        <v>0</v>
      </c>
      <c r="BG281" s="231">
        <f>IF(N281="zákl. přenesená",J281,0)</f>
        <v>0</v>
      </c>
      <c r="BH281" s="231">
        <f>IF(N281="sníž. přenesená",J281,0)</f>
        <v>0</v>
      </c>
      <c r="BI281" s="231">
        <f>IF(N281="nulová",J281,0)</f>
        <v>0</v>
      </c>
      <c r="BJ281" s="16" t="s">
        <v>78</v>
      </c>
      <c r="BK281" s="231">
        <f>ROUND(I281*H281,2)</f>
        <v>0</v>
      </c>
      <c r="BL281" s="16" t="s">
        <v>209</v>
      </c>
      <c r="BM281" s="230" t="s">
        <v>948</v>
      </c>
    </row>
    <row r="282" s="2" customFormat="1" ht="33" customHeight="1">
      <c r="A282" s="37"/>
      <c r="B282" s="38"/>
      <c r="C282" s="218" t="s">
        <v>949</v>
      </c>
      <c r="D282" s="218" t="s">
        <v>203</v>
      </c>
      <c r="E282" s="219" t="s">
        <v>950</v>
      </c>
      <c r="F282" s="220" t="s">
        <v>951</v>
      </c>
      <c r="G282" s="221" t="s">
        <v>266</v>
      </c>
      <c r="H282" s="222">
        <v>1</v>
      </c>
      <c r="I282" s="223"/>
      <c r="J282" s="224">
        <f>ROUND(I282*H282,2)</f>
        <v>0</v>
      </c>
      <c r="K282" s="220" t="s">
        <v>207</v>
      </c>
      <c r="L282" s="225"/>
      <c r="M282" s="226" t="s">
        <v>19</v>
      </c>
      <c r="N282" s="227" t="s">
        <v>42</v>
      </c>
      <c r="O282" s="83"/>
      <c r="P282" s="228">
        <f>O282*H282</f>
        <v>0</v>
      </c>
      <c r="Q282" s="228">
        <v>0</v>
      </c>
      <c r="R282" s="228">
        <f>Q282*H282</f>
        <v>0</v>
      </c>
      <c r="S282" s="228">
        <v>0</v>
      </c>
      <c r="T282" s="229">
        <f>S282*H282</f>
        <v>0</v>
      </c>
      <c r="U282" s="37"/>
      <c r="V282" s="37"/>
      <c r="W282" s="37"/>
      <c r="X282" s="37"/>
      <c r="Y282" s="37"/>
      <c r="Z282" s="37"/>
      <c r="AA282" s="37"/>
      <c r="AB282" s="37"/>
      <c r="AC282" s="37"/>
      <c r="AD282" s="37"/>
      <c r="AE282" s="37"/>
      <c r="AR282" s="230" t="s">
        <v>208</v>
      </c>
      <c r="AT282" s="230" t="s">
        <v>203</v>
      </c>
      <c r="AU282" s="230" t="s">
        <v>80</v>
      </c>
      <c r="AY282" s="16" t="s">
        <v>202</v>
      </c>
      <c r="BE282" s="231">
        <f>IF(N282="základní",J282,0)</f>
        <v>0</v>
      </c>
      <c r="BF282" s="231">
        <f>IF(N282="snížená",J282,0)</f>
        <v>0</v>
      </c>
      <c r="BG282" s="231">
        <f>IF(N282="zákl. přenesená",J282,0)</f>
        <v>0</v>
      </c>
      <c r="BH282" s="231">
        <f>IF(N282="sníž. přenesená",J282,0)</f>
        <v>0</v>
      </c>
      <c r="BI282" s="231">
        <f>IF(N282="nulová",J282,0)</f>
        <v>0</v>
      </c>
      <c r="BJ282" s="16" t="s">
        <v>78</v>
      </c>
      <c r="BK282" s="231">
        <f>ROUND(I282*H282,2)</f>
        <v>0</v>
      </c>
      <c r="BL282" s="16" t="s">
        <v>209</v>
      </c>
      <c r="BM282" s="230" t="s">
        <v>952</v>
      </c>
    </row>
    <row r="283" s="2" customFormat="1">
      <c r="A283" s="37"/>
      <c r="B283" s="38"/>
      <c r="C283" s="39"/>
      <c r="D283" s="254" t="s">
        <v>341</v>
      </c>
      <c r="E283" s="39"/>
      <c r="F283" s="255" t="s">
        <v>953</v>
      </c>
      <c r="G283" s="39"/>
      <c r="H283" s="39"/>
      <c r="I283" s="146"/>
      <c r="J283" s="39"/>
      <c r="K283" s="39"/>
      <c r="L283" s="43"/>
      <c r="M283" s="256"/>
      <c r="N283" s="257"/>
      <c r="O283" s="83"/>
      <c r="P283" s="83"/>
      <c r="Q283" s="83"/>
      <c r="R283" s="83"/>
      <c r="S283" s="83"/>
      <c r="T283" s="84"/>
      <c r="U283" s="37"/>
      <c r="V283" s="37"/>
      <c r="W283" s="37"/>
      <c r="X283" s="37"/>
      <c r="Y283" s="37"/>
      <c r="Z283" s="37"/>
      <c r="AA283" s="37"/>
      <c r="AB283" s="37"/>
      <c r="AC283" s="37"/>
      <c r="AD283" s="37"/>
      <c r="AE283" s="37"/>
      <c r="AT283" s="16" t="s">
        <v>341</v>
      </c>
      <c r="AU283" s="16" t="s">
        <v>80</v>
      </c>
    </row>
    <row r="284" s="2" customFormat="1" ht="21.75" customHeight="1">
      <c r="A284" s="37"/>
      <c r="B284" s="38"/>
      <c r="C284" s="232" t="s">
        <v>954</v>
      </c>
      <c r="D284" s="232" t="s">
        <v>259</v>
      </c>
      <c r="E284" s="233" t="s">
        <v>955</v>
      </c>
      <c r="F284" s="234" t="s">
        <v>956</v>
      </c>
      <c r="G284" s="235" t="s">
        <v>266</v>
      </c>
      <c r="H284" s="236">
        <v>1</v>
      </c>
      <c r="I284" s="237"/>
      <c r="J284" s="238">
        <f>ROUND(I284*H284,2)</f>
        <v>0</v>
      </c>
      <c r="K284" s="234" t="s">
        <v>207</v>
      </c>
      <c r="L284" s="43"/>
      <c r="M284" s="239" t="s">
        <v>19</v>
      </c>
      <c r="N284" s="240" t="s">
        <v>42</v>
      </c>
      <c r="O284" s="83"/>
      <c r="P284" s="228">
        <f>O284*H284</f>
        <v>0</v>
      </c>
      <c r="Q284" s="228">
        <v>0</v>
      </c>
      <c r="R284" s="228">
        <f>Q284*H284</f>
        <v>0</v>
      </c>
      <c r="S284" s="228">
        <v>0</v>
      </c>
      <c r="T284" s="229">
        <f>S284*H284</f>
        <v>0</v>
      </c>
      <c r="U284" s="37"/>
      <c r="V284" s="37"/>
      <c r="W284" s="37"/>
      <c r="X284" s="37"/>
      <c r="Y284" s="37"/>
      <c r="Z284" s="37"/>
      <c r="AA284" s="37"/>
      <c r="AB284" s="37"/>
      <c r="AC284" s="37"/>
      <c r="AD284" s="37"/>
      <c r="AE284" s="37"/>
      <c r="AR284" s="230" t="s">
        <v>209</v>
      </c>
      <c r="AT284" s="230" t="s">
        <v>259</v>
      </c>
      <c r="AU284" s="230" t="s">
        <v>80</v>
      </c>
      <c r="AY284" s="16" t="s">
        <v>202</v>
      </c>
      <c r="BE284" s="231">
        <f>IF(N284="základní",J284,0)</f>
        <v>0</v>
      </c>
      <c r="BF284" s="231">
        <f>IF(N284="snížená",J284,0)</f>
        <v>0</v>
      </c>
      <c r="BG284" s="231">
        <f>IF(N284="zákl. přenesená",J284,0)</f>
        <v>0</v>
      </c>
      <c r="BH284" s="231">
        <f>IF(N284="sníž. přenesená",J284,0)</f>
        <v>0</v>
      </c>
      <c r="BI284" s="231">
        <f>IF(N284="nulová",J284,0)</f>
        <v>0</v>
      </c>
      <c r="BJ284" s="16" t="s">
        <v>78</v>
      </c>
      <c r="BK284" s="231">
        <f>ROUND(I284*H284,2)</f>
        <v>0</v>
      </c>
      <c r="BL284" s="16" t="s">
        <v>209</v>
      </c>
      <c r="BM284" s="230" t="s">
        <v>957</v>
      </c>
    </row>
    <row r="285" s="2" customFormat="1" ht="33" customHeight="1">
      <c r="A285" s="37"/>
      <c r="B285" s="38"/>
      <c r="C285" s="232" t="s">
        <v>958</v>
      </c>
      <c r="D285" s="232" t="s">
        <v>259</v>
      </c>
      <c r="E285" s="233" t="s">
        <v>959</v>
      </c>
      <c r="F285" s="234" t="s">
        <v>960</v>
      </c>
      <c r="G285" s="235" t="s">
        <v>266</v>
      </c>
      <c r="H285" s="236">
        <v>1</v>
      </c>
      <c r="I285" s="237"/>
      <c r="J285" s="238">
        <f>ROUND(I285*H285,2)</f>
        <v>0</v>
      </c>
      <c r="K285" s="234" t="s">
        <v>207</v>
      </c>
      <c r="L285" s="43"/>
      <c r="M285" s="239" t="s">
        <v>19</v>
      </c>
      <c r="N285" s="240" t="s">
        <v>42</v>
      </c>
      <c r="O285" s="83"/>
      <c r="P285" s="228">
        <f>O285*H285</f>
        <v>0</v>
      </c>
      <c r="Q285" s="228">
        <v>0</v>
      </c>
      <c r="R285" s="228">
        <f>Q285*H285</f>
        <v>0</v>
      </c>
      <c r="S285" s="228">
        <v>0</v>
      </c>
      <c r="T285" s="229">
        <f>S285*H285</f>
        <v>0</v>
      </c>
      <c r="U285" s="37"/>
      <c r="V285" s="37"/>
      <c r="W285" s="37"/>
      <c r="X285" s="37"/>
      <c r="Y285" s="37"/>
      <c r="Z285" s="37"/>
      <c r="AA285" s="37"/>
      <c r="AB285" s="37"/>
      <c r="AC285" s="37"/>
      <c r="AD285" s="37"/>
      <c r="AE285" s="37"/>
      <c r="AR285" s="230" t="s">
        <v>209</v>
      </c>
      <c r="AT285" s="230" t="s">
        <v>259</v>
      </c>
      <c r="AU285" s="230" t="s">
        <v>80</v>
      </c>
      <c r="AY285" s="16" t="s">
        <v>202</v>
      </c>
      <c r="BE285" s="231">
        <f>IF(N285="základní",J285,0)</f>
        <v>0</v>
      </c>
      <c r="BF285" s="231">
        <f>IF(N285="snížená",J285,0)</f>
        <v>0</v>
      </c>
      <c r="BG285" s="231">
        <f>IF(N285="zákl. přenesená",J285,0)</f>
        <v>0</v>
      </c>
      <c r="BH285" s="231">
        <f>IF(N285="sníž. přenesená",J285,0)</f>
        <v>0</v>
      </c>
      <c r="BI285" s="231">
        <f>IF(N285="nulová",J285,0)</f>
        <v>0</v>
      </c>
      <c r="BJ285" s="16" t="s">
        <v>78</v>
      </c>
      <c r="BK285" s="231">
        <f>ROUND(I285*H285,2)</f>
        <v>0</v>
      </c>
      <c r="BL285" s="16" t="s">
        <v>209</v>
      </c>
      <c r="BM285" s="230" t="s">
        <v>961</v>
      </c>
    </row>
    <row r="286" s="2" customFormat="1" ht="21.75" customHeight="1">
      <c r="A286" s="37"/>
      <c r="B286" s="38"/>
      <c r="C286" s="232" t="s">
        <v>962</v>
      </c>
      <c r="D286" s="232" t="s">
        <v>259</v>
      </c>
      <c r="E286" s="233" t="s">
        <v>963</v>
      </c>
      <c r="F286" s="234" t="s">
        <v>964</v>
      </c>
      <c r="G286" s="235" t="s">
        <v>266</v>
      </c>
      <c r="H286" s="236">
        <v>1</v>
      </c>
      <c r="I286" s="237"/>
      <c r="J286" s="238">
        <f>ROUND(I286*H286,2)</f>
        <v>0</v>
      </c>
      <c r="K286" s="234" t="s">
        <v>207</v>
      </c>
      <c r="L286" s="43"/>
      <c r="M286" s="239" t="s">
        <v>19</v>
      </c>
      <c r="N286" s="240" t="s">
        <v>42</v>
      </c>
      <c r="O286" s="83"/>
      <c r="P286" s="228">
        <f>O286*H286</f>
        <v>0</v>
      </c>
      <c r="Q286" s="228">
        <v>0</v>
      </c>
      <c r="R286" s="228">
        <f>Q286*H286</f>
        <v>0</v>
      </c>
      <c r="S286" s="228">
        <v>0</v>
      </c>
      <c r="T286" s="229">
        <f>S286*H286</f>
        <v>0</v>
      </c>
      <c r="U286" s="37"/>
      <c r="V286" s="37"/>
      <c r="W286" s="37"/>
      <c r="X286" s="37"/>
      <c r="Y286" s="37"/>
      <c r="Z286" s="37"/>
      <c r="AA286" s="37"/>
      <c r="AB286" s="37"/>
      <c r="AC286" s="37"/>
      <c r="AD286" s="37"/>
      <c r="AE286" s="37"/>
      <c r="AR286" s="230" t="s">
        <v>209</v>
      </c>
      <c r="AT286" s="230" t="s">
        <v>259</v>
      </c>
      <c r="AU286" s="230" t="s">
        <v>80</v>
      </c>
      <c r="AY286" s="16" t="s">
        <v>202</v>
      </c>
      <c r="BE286" s="231">
        <f>IF(N286="základní",J286,0)</f>
        <v>0</v>
      </c>
      <c r="BF286" s="231">
        <f>IF(N286="snížená",J286,0)</f>
        <v>0</v>
      </c>
      <c r="BG286" s="231">
        <f>IF(N286="zákl. přenesená",J286,0)</f>
        <v>0</v>
      </c>
      <c r="BH286" s="231">
        <f>IF(N286="sníž. přenesená",J286,0)</f>
        <v>0</v>
      </c>
      <c r="BI286" s="231">
        <f>IF(N286="nulová",J286,0)</f>
        <v>0</v>
      </c>
      <c r="BJ286" s="16" t="s">
        <v>78</v>
      </c>
      <c r="BK286" s="231">
        <f>ROUND(I286*H286,2)</f>
        <v>0</v>
      </c>
      <c r="BL286" s="16" t="s">
        <v>209</v>
      </c>
      <c r="BM286" s="230" t="s">
        <v>965</v>
      </c>
    </row>
    <row r="287" s="2" customFormat="1" ht="21.75" customHeight="1">
      <c r="A287" s="37"/>
      <c r="B287" s="38"/>
      <c r="C287" s="232" t="s">
        <v>966</v>
      </c>
      <c r="D287" s="232" t="s">
        <v>259</v>
      </c>
      <c r="E287" s="233" t="s">
        <v>967</v>
      </c>
      <c r="F287" s="234" t="s">
        <v>968</v>
      </c>
      <c r="G287" s="235" t="s">
        <v>266</v>
      </c>
      <c r="H287" s="236">
        <v>1</v>
      </c>
      <c r="I287" s="237"/>
      <c r="J287" s="238">
        <f>ROUND(I287*H287,2)</f>
        <v>0</v>
      </c>
      <c r="K287" s="234" t="s">
        <v>207</v>
      </c>
      <c r="L287" s="43"/>
      <c r="M287" s="239" t="s">
        <v>19</v>
      </c>
      <c r="N287" s="240" t="s">
        <v>42</v>
      </c>
      <c r="O287" s="83"/>
      <c r="P287" s="228">
        <f>O287*H287</f>
        <v>0</v>
      </c>
      <c r="Q287" s="228">
        <v>0</v>
      </c>
      <c r="R287" s="228">
        <f>Q287*H287</f>
        <v>0</v>
      </c>
      <c r="S287" s="228">
        <v>0</v>
      </c>
      <c r="T287" s="229">
        <f>S287*H287</f>
        <v>0</v>
      </c>
      <c r="U287" s="37"/>
      <c r="V287" s="37"/>
      <c r="W287" s="37"/>
      <c r="X287" s="37"/>
      <c r="Y287" s="37"/>
      <c r="Z287" s="37"/>
      <c r="AA287" s="37"/>
      <c r="AB287" s="37"/>
      <c r="AC287" s="37"/>
      <c r="AD287" s="37"/>
      <c r="AE287" s="37"/>
      <c r="AR287" s="230" t="s">
        <v>209</v>
      </c>
      <c r="AT287" s="230" t="s">
        <v>259</v>
      </c>
      <c r="AU287" s="230" t="s">
        <v>80</v>
      </c>
      <c r="AY287" s="16" t="s">
        <v>202</v>
      </c>
      <c r="BE287" s="231">
        <f>IF(N287="základní",J287,0)</f>
        <v>0</v>
      </c>
      <c r="BF287" s="231">
        <f>IF(N287="snížená",J287,0)</f>
        <v>0</v>
      </c>
      <c r="BG287" s="231">
        <f>IF(N287="zákl. přenesená",J287,0)</f>
        <v>0</v>
      </c>
      <c r="BH287" s="231">
        <f>IF(N287="sníž. přenesená",J287,0)</f>
        <v>0</v>
      </c>
      <c r="BI287" s="231">
        <f>IF(N287="nulová",J287,0)</f>
        <v>0</v>
      </c>
      <c r="BJ287" s="16" t="s">
        <v>78</v>
      </c>
      <c r="BK287" s="231">
        <f>ROUND(I287*H287,2)</f>
        <v>0</v>
      </c>
      <c r="BL287" s="16" t="s">
        <v>209</v>
      </c>
      <c r="BM287" s="230" t="s">
        <v>969</v>
      </c>
    </row>
    <row r="288" s="2" customFormat="1" ht="21.75" customHeight="1">
      <c r="A288" s="37"/>
      <c r="B288" s="38"/>
      <c r="C288" s="232" t="s">
        <v>970</v>
      </c>
      <c r="D288" s="232" t="s">
        <v>259</v>
      </c>
      <c r="E288" s="233" t="s">
        <v>971</v>
      </c>
      <c r="F288" s="234" t="s">
        <v>972</v>
      </c>
      <c r="G288" s="235" t="s">
        <v>266</v>
      </c>
      <c r="H288" s="236">
        <v>1</v>
      </c>
      <c r="I288" s="237"/>
      <c r="J288" s="238">
        <f>ROUND(I288*H288,2)</f>
        <v>0</v>
      </c>
      <c r="K288" s="234" t="s">
        <v>207</v>
      </c>
      <c r="L288" s="43"/>
      <c r="M288" s="239" t="s">
        <v>19</v>
      </c>
      <c r="N288" s="240" t="s">
        <v>42</v>
      </c>
      <c r="O288" s="83"/>
      <c r="P288" s="228">
        <f>O288*H288</f>
        <v>0</v>
      </c>
      <c r="Q288" s="228">
        <v>0</v>
      </c>
      <c r="R288" s="228">
        <f>Q288*H288</f>
        <v>0</v>
      </c>
      <c r="S288" s="228">
        <v>0</v>
      </c>
      <c r="T288" s="229">
        <f>S288*H288</f>
        <v>0</v>
      </c>
      <c r="U288" s="37"/>
      <c r="V288" s="37"/>
      <c r="W288" s="37"/>
      <c r="X288" s="37"/>
      <c r="Y288" s="37"/>
      <c r="Z288" s="37"/>
      <c r="AA288" s="37"/>
      <c r="AB288" s="37"/>
      <c r="AC288" s="37"/>
      <c r="AD288" s="37"/>
      <c r="AE288" s="37"/>
      <c r="AR288" s="230" t="s">
        <v>209</v>
      </c>
      <c r="AT288" s="230" t="s">
        <v>259</v>
      </c>
      <c r="AU288" s="230" t="s">
        <v>80</v>
      </c>
      <c r="AY288" s="16" t="s">
        <v>202</v>
      </c>
      <c r="BE288" s="231">
        <f>IF(N288="základní",J288,0)</f>
        <v>0</v>
      </c>
      <c r="BF288" s="231">
        <f>IF(N288="snížená",J288,0)</f>
        <v>0</v>
      </c>
      <c r="BG288" s="231">
        <f>IF(N288="zákl. přenesená",J288,0)</f>
        <v>0</v>
      </c>
      <c r="BH288" s="231">
        <f>IF(N288="sníž. přenesená",J288,0)</f>
        <v>0</v>
      </c>
      <c r="BI288" s="231">
        <f>IF(N288="nulová",J288,0)</f>
        <v>0</v>
      </c>
      <c r="BJ288" s="16" t="s">
        <v>78</v>
      </c>
      <c r="BK288" s="231">
        <f>ROUND(I288*H288,2)</f>
        <v>0</v>
      </c>
      <c r="BL288" s="16" t="s">
        <v>209</v>
      </c>
      <c r="BM288" s="230" t="s">
        <v>973</v>
      </c>
    </row>
    <row r="289" s="2" customFormat="1" ht="21.75" customHeight="1">
      <c r="A289" s="37"/>
      <c r="B289" s="38"/>
      <c r="C289" s="218" t="s">
        <v>974</v>
      </c>
      <c r="D289" s="218" t="s">
        <v>203</v>
      </c>
      <c r="E289" s="219" t="s">
        <v>975</v>
      </c>
      <c r="F289" s="220" t="s">
        <v>976</v>
      </c>
      <c r="G289" s="221" t="s">
        <v>266</v>
      </c>
      <c r="H289" s="222">
        <v>1</v>
      </c>
      <c r="I289" s="223"/>
      <c r="J289" s="224">
        <f>ROUND(I289*H289,2)</f>
        <v>0</v>
      </c>
      <c r="K289" s="220" t="s">
        <v>207</v>
      </c>
      <c r="L289" s="225"/>
      <c r="M289" s="226" t="s">
        <v>19</v>
      </c>
      <c r="N289" s="227" t="s">
        <v>42</v>
      </c>
      <c r="O289" s="83"/>
      <c r="P289" s="228">
        <f>O289*H289</f>
        <v>0</v>
      </c>
      <c r="Q289" s="228">
        <v>0</v>
      </c>
      <c r="R289" s="228">
        <f>Q289*H289</f>
        <v>0</v>
      </c>
      <c r="S289" s="228">
        <v>0</v>
      </c>
      <c r="T289" s="229">
        <f>S289*H289</f>
        <v>0</v>
      </c>
      <c r="U289" s="37"/>
      <c r="V289" s="37"/>
      <c r="W289" s="37"/>
      <c r="X289" s="37"/>
      <c r="Y289" s="37"/>
      <c r="Z289" s="37"/>
      <c r="AA289" s="37"/>
      <c r="AB289" s="37"/>
      <c r="AC289" s="37"/>
      <c r="AD289" s="37"/>
      <c r="AE289" s="37"/>
      <c r="AR289" s="230" t="s">
        <v>275</v>
      </c>
      <c r="AT289" s="230" t="s">
        <v>203</v>
      </c>
      <c r="AU289" s="230" t="s">
        <v>80</v>
      </c>
      <c r="AY289" s="16" t="s">
        <v>202</v>
      </c>
      <c r="BE289" s="231">
        <f>IF(N289="základní",J289,0)</f>
        <v>0</v>
      </c>
      <c r="BF289" s="231">
        <f>IF(N289="snížená",J289,0)</f>
        <v>0</v>
      </c>
      <c r="BG289" s="231">
        <f>IF(N289="zákl. přenesená",J289,0)</f>
        <v>0</v>
      </c>
      <c r="BH289" s="231">
        <f>IF(N289="sníž. přenesená",J289,0)</f>
        <v>0</v>
      </c>
      <c r="BI289" s="231">
        <f>IF(N289="nulová",J289,0)</f>
        <v>0</v>
      </c>
      <c r="BJ289" s="16" t="s">
        <v>78</v>
      </c>
      <c r="BK289" s="231">
        <f>ROUND(I289*H289,2)</f>
        <v>0</v>
      </c>
      <c r="BL289" s="16" t="s">
        <v>275</v>
      </c>
      <c r="BM289" s="230" t="s">
        <v>977</v>
      </c>
    </row>
    <row r="290" s="2" customFormat="1" ht="21.75" customHeight="1">
      <c r="A290" s="37"/>
      <c r="B290" s="38"/>
      <c r="C290" s="218" t="s">
        <v>978</v>
      </c>
      <c r="D290" s="218" t="s">
        <v>203</v>
      </c>
      <c r="E290" s="219" t="s">
        <v>979</v>
      </c>
      <c r="F290" s="220" t="s">
        <v>980</v>
      </c>
      <c r="G290" s="221" t="s">
        <v>266</v>
      </c>
      <c r="H290" s="222">
        <v>2</v>
      </c>
      <c r="I290" s="223"/>
      <c r="J290" s="224">
        <f>ROUND(I290*H290,2)</f>
        <v>0</v>
      </c>
      <c r="K290" s="220" t="s">
        <v>207</v>
      </c>
      <c r="L290" s="225"/>
      <c r="M290" s="226" t="s">
        <v>19</v>
      </c>
      <c r="N290" s="227" t="s">
        <v>42</v>
      </c>
      <c r="O290" s="83"/>
      <c r="P290" s="228">
        <f>O290*H290</f>
        <v>0</v>
      </c>
      <c r="Q290" s="228">
        <v>0</v>
      </c>
      <c r="R290" s="228">
        <f>Q290*H290</f>
        <v>0</v>
      </c>
      <c r="S290" s="228">
        <v>0</v>
      </c>
      <c r="T290" s="229">
        <f>S290*H290</f>
        <v>0</v>
      </c>
      <c r="U290" s="37"/>
      <c r="V290" s="37"/>
      <c r="W290" s="37"/>
      <c r="X290" s="37"/>
      <c r="Y290" s="37"/>
      <c r="Z290" s="37"/>
      <c r="AA290" s="37"/>
      <c r="AB290" s="37"/>
      <c r="AC290" s="37"/>
      <c r="AD290" s="37"/>
      <c r="AE290" s="37"/>
      <c r="AR290" s="230" t="s">
        <v>275</v>
      </c>
      <c r="AT290" s="230" t="s">
        <v>203</v>
      </c>
      <c r="AU290" s="230" t="s">
        <v>80</v>
      </c>
      <c r="AY290" s="16" t="s">
        <v>202</v>
      </c>
      <c r="BE290" s="231">
        <f>IF(N290="základní",J290,0)</f>
        <v>0</v>
      </c>
      <c r="BF290" s="231">
        <f>IF(N290="snížená",J290,0)</f>
        <v>0</v>
      </c>
      <c r="BG290" s="231">
        <f>IF(N290="zákl. přenesená",J290,0)</f>
        <v>0</v>
      </c>
      <c r="BH290" s="231">
        <f>IF(N290="sníž. přenesená",J290,0)</f>
        <v>0</v>
      </c>
      <c r="BI290" s="231">
        <f>IF(N290="nulová",J290,0)</f>
        <v>0</v>
      </c>
      <c r="BJ290" s="16" t="s">
        <v>78</v>
      </c>
      <c r="BK290" s="231">
        <f>ROUND(I290*H290,2)</f>
        <v>0</v>
      </c>
      <c r="BL290" s="16" t="s">
        <v>275</v>
      </c>
      <c r="BM290" s="230" t="s">
        <v>981</v>
      </c>
    </row>
    <row r="291" s="2" customFormat="1" ht="21.75" customHeight="1">
      <c r="A291" s="37"/>
      <c r="B291" s="38"/>
      <c r="C291" s="218" t="s">
        <v>982</v>
      </c>
      <c r="D291" s="218" t="s">
        <v>203</v>
      </c>
      <c r="E291" s="219" t="s">
        <v>983</v>
      </c>
      <c r="F291" s="220" t="s">
        <v>984</v>
      </c>
      <c r="G291" s="221" t="s">
        <v>266</v>
      </c>
      <c r="H291" s="222">
        <v>2</v>
      </c>
      <c r="I291" s="223"/>
      <c r="J291" s="224">
        <f>ROUND(I291*H291,2)</f>
        <v>0</v>
      </c>
      <c r="K291" s="220" t="s">
        <v>207</v>
      </c>
      <c r="L291" s="225"/>
      <c r="M291" s="226" t="s">
        <v>19</v>
      </c>
      <c r="N291" s="227" t="s">
        <v>42</v>
      </c>
      <c r="O291" s="83"/>
      <c r="P291" s="228">
        <f>O291*H291</f>
        <v>0</v>
      </c>
      <c r="Q291" s="228">
        <v>0</v>
      </c>
      <c r="R291" s="228">
        <f>Q291*H291</f>
        <v>0</v>
      </c>
      <c r="S291" s="228">
        <v>0</v>
      </c>
      <c r="T291" s="229">
        <f>S291*H291</f>
        <v>0</v>
      </c>
      <c r="U291" s="37"/>
      <c r="V291" s="37"/>
      <c r="W291" s="37"/>
      <c r="X291" s="37"/>
      <c r="Y291" s="37"/>
      <c r="Z291" s="37"/>
      <c r="AA291" s="37"/>
      <c r="AB291" s="37"/>
      <c r="AC291" s="37"/>
      <c r="AD291" s="37"/>
      <c r="AE291" s="37"/>
      <c r="AR291" s="230" t="s">
        <v>275</v>
      </c>
      <c r="AT291" s="230" t="s">
        <v>203</v>
      </c>
      <c r="AU291" s="230" t="s">
        <v>80</v>
      </c>
      <c r="AY291" s="16" t="s">
        <v>202</v>
      </c>
      <c r="BE291" s="231">
        <f>IF(N291="základní",J291,0)</f>
        <v>0</v>
      </c>
      <c r="BF291" s="231">
        <f>IF(N291="snížená",J291,0)</f>
        <v>0</v>
      </c>
      <c r="BG291" s="231">
        <f>IF(N291="zákl. přenesená",J291,0)</f>
        <v>0</v>
      </c>
      <c r="BH291" s="231">
        <f>IF(N291="sníž. přenesená",J291,0)</f>
        <v>0</v>
      </c>
      <c r="BI291" s="231">
        <f>IF(N291="nulová",J291,0)</f>
        <v>0</v>
      </c>
      <c r="BJ291" s="16" t="s">
        <v>78</v>
      </c>
      <c r="BK291" s="231">
        <f>ROUND(I291*H291,2)</f>
        <v>0</v>
      </c>
      <c r="BL291" s="16" t="s">
        <v>275</v>
      </c>
      <c r="BM291" s="230" t="s">
        <v>985</v>
      </c>
    </row>
    <row r="292" s="2" customFormat="1" ht="21.75" customHeight="1">
      <c r="A292" s="37"/>
      <c r="B292" s="38"/>
      <c r="C292" s="218" t="s">
        <v>986</v>
      </c>
      <c r="D292" s="218" t="s">
        <v>203</v>
      </c>
      <c r="E292" s="219" t="s">
        <v>987</v>
      </c>
      <c r="F292" s="220" t="s">
        <v>988</v>
      </c>
      <c r="G292" s="221" t="s">
        <v>266</v>
      </c>
      <c r="H292" s="222">
        <v>1</v>
      </c>
      <c r="I292" s="223"/>
      <c r="J292" s="224">
        <f>ROUND(I292*H292,2)</f>
        <v>0</v>
      </c>
      <c r="K292" s="220" t="s">
        <v>207</v>
      </c>
      <c r="L292" s="225"/>
      <c r="M292" s="226" t="s">
        <v>19</v>
      </c>
      <c r="N292" s="227" t="s">
        <v>42</v>
      </c>
      <c r="O292" s="83"/>
      <c r="P292" s="228">
        <f>O292*H292</f>
        <v>0</v>
      </c>
      <c r="Q292" s="228">
        <v>0</v>
      </c>
      <c r="R292" s="228">
        <f>Q292*H292</f>
        <v>0</v>
      </c>
      <c r="S292" s="228">
        <v>0</v>
      </c>
      <c r="T292" s="229">
        <f>S292*H292</f>
        <v>0</v>
      </c>
      <c r="U292" s="37"/>
      <c r="V292" s="37"/>
      <c r="W292" s="37"/>
      <c r="X292" s="37"/>
      <c r="Y292" s="37"/>
      <c r="Z292" s="37"/>
      <c r="AA292" s="37"/>
      <c r="AB292" s="37"/>
      <c r="AC292" s="37"/>
      <c r="AD292" s="37"/>
      <c r="AE292" s="37"/>
      <c r="AR292" s="230" t="s">
        <v>275</v>
      </c>
      <c r="AT292" s="230" t="s">
        <v>203</v>
      </c>
      <c r="AU292" s="230" t="s">
        <v>80</v>
      </c>
      <c r="AY292" s="16" t="s">
        <v>202</v>
      </c>
      <c r="BE292" s="231">
        <f>IF(N292="základní",J292,0)</f>
        <v>0</v>
      </c>
      <c r="BF292" s="231">
        <f>IF(N292="snížená",J292,0)</f>
        <v>0</v>
      </c>
      <c r="BG292" s="231">
        <f>IF(N292="zákl. přenesená",J292,0)</f>
        <v>0</v>
      </c>
      <c r="BH292" s="231">
        <f>IF(N292="sníž. přenesená",J292,0)</f>
        <v>0</v>
      </c>
      <c r="BI292" s="231">
        <f>IF(N292="nulová",J292,0)</f>
        <v>0</v>
      </c>
      <c r="BJ292" s="16" t="s">
        <v>78</v>
      </c>
      <c r="BK292" s="231">
        <f>ROUND(I292*H292,2)</f>
        <v>0</v>
      </c>
      <c r="BL292" s="16" t="s">
        <v>275</v>
      </c>
      <c r="BM292" s="230" t="s">
        <v>989</v>
      </c>
    </row>
    <row r="293" s="2" customFormat="1" ht="21.75" customHeight="1">
      <c r="A293" s="37"/>
      <c r="B293" s="38"/>
      <c r="C293" s="232" t="s">
        <v>990</v>
      </c>
      <c r="D293" s="232" t="s">
        <v>259</v>
      </c>
      <c r="E293" s="233" t="s">
        <v>991</v>
      </c>
      <c r="F293" s="234" t="s">
        <v>992</v>
      </c>
      <c r="G293" s="235" t="s">
        <v>266</v>
      </c>
      <c r="H293" s="236">
        <v>1</v>
      </c>
      <c r="I293" s="237"/>
      <c r="J293" s="238">
        <f>ROUND(I293*H293,2)</f>
        <v>0</v>
      </c>
      <c r="K293" s="234" t="s">
        <v>993</v>
      </c>
      <c r="L293" s="43"/>
      <c r="M293" s="239" t="s">
        <v>19</v>
      </c>
      <c r="N293" s="240" t="s">
        <v>42</v>
      </c>
      <c r="O293" s="83"/>
      <c r="P293" s="228">
        <f>O293*H293</f>
        <v>0</v>
      </c>
      <c r="Q293" s="228">
        <v>0</v>
      </c>
      <c r="R293" s="228">
        <f>Q293*H293</f>
        <v>0</v>
      </c>
      <c r="S293" s="228">
        <v>0</v>
      </c>
      <c r="T293" s="229">
        <f>S293*H293</f>
        <v>0</v>
      </c>
      <c r="U293" s="37"/>
      <c r="V293" s="37"/>
      <c r="W293" s="37"/>
      <c r="X293" s="37"/>
      <c r="Y293" s="37"/>
      <c r="Z293" s="37"/>
      <c r="AA293" s="37"/>
      <c r="AB293" s="37"/>
      <c r="AC293" s="37"/>
      <c r="AD293" s="37"/>
      <c r="AE293" s="37"/>
      <c r="AR293" s="230" t="s">
        <v>280</v>
      </c>
      <c r="AT293" s="230" t="s">
        <v>259</v>
      </c>
      <c r="AU293" s="230" t="s">
        <v>80</v>
      </c>
      <c r="AY293" s="16" t="s">
        <v>202</v>
      </c>
      <c r="BE293" s="231">
        <f>IF(N293="základní",J293,0)</f>
        <v>0</v>
      </c>
      <c r="BF293" s="231">
        <f>IF(N293="snížená",J293,0)</f>
        <v>0</v>
      </c>
      <c r="BG293" s="231">
        <f>IF(N293="zákl. přenesená",J293,0)</f>
        <v>0</v>
      </c>
      <c r="BH293" s="231">
        <f>IF(N293="sníž. přenesená",J293,0)</f>
        <v>0</v>
      </c>
      <c r="BI293" s="231">
        <f>IF(N293="nulová",J293,0)</f>
        <v>0</v>
      </c>
      <c r="BJ293" s="16" t="s">
        <v>78</v>
      </c>
      <c r="BK293" s="231">
        <f>ROUND(I293*H293,2)</f>
        <v>0</v>
      </c>
      <c r="BL293" s="16" t="s">
        <v>280</v>
      </c>
      <c r="BM293" s="230" t="s">
        <v>994</v>
      </c>
    </row>
    <row r="294" s="2" customFormat="1" ht="21.75" customHeight="1">
      <c r="A294" s="37"/>
      <c r="B294" s="38"/>
      <c r="C294" s="218" t="s">
        <v>995</v>
      </c>
      <c r="D294" s="218" t="s">
        <v>203</v>
      </c>
      <c r="E294" s="219" t="s">
        <v>996</v>
      </c>
      <c r="F294" s="220" t="s">
        <v>997</v>
      </c>
      <c r="G294" s="221" t="s">
        <v>266</v>
      </c>
      <c r="H294" s="222">
        <v>1</v>
      </c>
      <c r="I294" s="223"/>
      <c r="J294" s="224">
        <f>ROUND(I294*H294,2)</f>
        <v>0</v>
      </c>
      <c r="K294" s="220" t="s">
        <v>207</v>
      </c>
      <c r="L294" s="225"/>
      <c r="M294" s="226" t="s">
        <v>19</v>
      </c>
      <c r="N294" s="227" t="s">
        <v>42</v>
      </c>
      <c r="O294" s="83"/>
      <c r="P294" s="228">
        <f>O294*H294</f>
        <v>0</v>
      </c>
      <c r="Q294" s="228">
        <v>0</v>
      </c>
      <c r="R294" s="228">
        <f>Q294*H294</f>
        <v>0</v>
      </c>
      <c r="S294" s="228">
        <v>0</v>
      </c>
      <c r="T294" s="229">
        <f>S294*H294</f>
        <v>0</v>
      </c>
      <c r="U294" s="37"/>
      <c r="V294" s="37"/>
      <c r="W294" s="37"/>
      <c r="X294" s="37"/>
      <c r="Y294" s="37"/>
      <c r="Z294" s="37"/>
      <c r="AA294" s="37"/>
      <c r="AB294" s="37"/>
      <c r="AC294" s="37"/>
      <c r="AD294" s="37"/>
      <c r="AE294" s="37"/>
      <c r="AR294" s="230" t="s">
        <v>275</v>
      </c>
      <c r="AT294" s="230" t="s">
        <v>203</v>
      </c>
      <c r="AU294" s="230" t="s">
        <v>80</v>
      </c>
      <c r="AY294" s="16" t="s">
        <v>202</v>
      </c>
      <c r="BE294" s="231">
        <f>IF(N294="základní",J294,0)</f>
        <v>0</v>
      </c>
      <c r="BF294" s="231">
        <f>IF(N294="snížená",J294,0)</f>
        <v>0</v>
      </c>
      <c r="BG294" s="231">
        <f>IF(N294="zákl. přenesená",J294,0)</f>
        <v>0</v>
      </c>
      <c r="BH294" s="231">
        <f>IF(N294="sníž. přenesená",J294,0)</f>
        <v>0</v>
      </c>
      <c r="BI294" s="231">
        <f>IF(N294="nulová",J294,0)</f>
        <v>0</v>
      </c>
      <c r="BJ294" s="16" t="s">
        <v>78</v>
      </c>
      <c r="BK294" s="231">
        <f>ROUND(I294*H294,2)</f>
        <v>0</v>
      </c>
      <c r="BL294" s="16" t="s">
        <v>275</v>
      </c>
      <c r="BM294" s="230" t="s">
        <v>998</v>
      </c>
    </row>
    <row r="295" s="2" customFormat="1" ht="21.75" customHeight="1">
      <c r="A295" s="37"/>
      <c r="B295" s="38"/>
      <c r="C295" s="218" t="s">
        <v>999</v>
      </c>
      <c r="D295" s="218" t="s">
        <v>203</v>
      </c>
      <c r="E295" s="219" t="s">
        <v>1000</v>
      </c>
      <c r="F295" s="220" t="s">
        <v>1001</v>
      </c>
      <c r="G295" s="221" t="s">
        <v>266</v>
      </c>
      <c r="H295" s="222">
        <v>1</v>
      </c>
      <c r="I295" s="223"/>
      <c r="J295" s="224">
        <f>ROUND(I295*H295,2)</f>
        <v>0</v>
      </c>
      <c r="K295" s="220" t="s">
        <v>207</v>
      </c>
      <c r="L295" s="225"/>
      <c r="M295" s="226" t="s">
        <v>19</v>
      </c>
      <c r="N295" s="227" t="s">
        <v>42</v>
      </c>
      <c r="O295" s="83"/>
      <c r="P295" s="228">
        <f>O295*H295</f>
        <v>0</v>
      </c>
      <c r="Q295" s="228">
        <v>0</v>
      </c>
      <c r="R295" s="228">
        <f>Q295*H295</f>
        <v>0</v>
      </c>
      <c r="S295" s="228">
        <v>0</v>
      </c>
      <c r="T295" s="229">
        <f>S295*H295</f>
        <v>0</v>
      </c>
      <c r="U295" s="37"/>
      <c r="V295" s="37"/>
      <c r="W295" s="37"/>
      <c r="X295" s="37"/>
      <c r="Y295" s="37"/>
      <c r="Z295" s="37"/>
      <c r="AA295" s="37"/>
      <c r="AB295" s="37"/>
      <c r="AC295" s="37"/>
      <c r="AD295" s="37"/>
      <c r="AE295" s="37"/>
      <c r="AR295" s="230" t="s">
        <v>275</v>
      </c>
      <c r="AT295" s="230" t="s">
        <v>203</v>
      </c>
      <c r="AU295" s="230" t="s">
        <v>80</v>
      </c>
      <c r="AY295" s="16" t="s">
        <v>202</v>
      </c>
      <c r="BE295" s="231">
        <f>IF(N295="základní",J295,0)</f>
        <v>0</v>
      </c>
      <c r="BF295" s="231">
        <f>IF(N295="snížená",J295,0)</f>
        <v>0</v>
      </c>
      <c r="BG295" s="231">
        <f>IF(N295="zákl. přenesená",J295,0)</f>
        <v>0</v>
      </c>
      <c r="BH295" s="231">
        <f>IF(N295="sníž. přenesená",J295,0)</f>
        <v>0</v>
      </c>
      <c r="BI295" s="231">
        <f>IF(N295="nulová",J295,0)</f>
        <v>0</v>
      </c>
      <c r="BJ295" s="16" t="s">
        <v>78</v>
      </c>
      <c r="BK295" s="231">
        <f>ROUND(I295*H295,2)</f>
        <v>0</v>
      </c>
      <c r="BL295" s="16" t="s">
        <v>275</v>
      </c>
      <c r="BM295" s="230" t="s">
        <v>1002</v>
      </c>
    </row>
    <row r="296" s="2" customFormat="1" ht="21.75" customHeight="1">
      <c r="A296" s="37"/>
      <c r="B296" s="38"/>
      <c r="C296" s="218" t="s">
        <v>1003</v>
      </c>
      <c r="D296" s="218" t="s">
        <v>203</v>
      </c>
      <c r="E296" s="219" t="s">
        <v>1004</v>
      </c>
      <c r="F296" s="220" t="s">
        <v>1005</v>
      </c>
      <c r="G296" s="221" t="s">
        <v>266</v>
      </c>
      <c r="H296" s="222">
        <v>3</v>
      </c>
      <c r="I296" s="223"/>
      <c r="J296" s="224">
        <f>ROUND(I296*H296,2)</f>
        <v>0</v>
      </c>
      <c r="K296" s="220" t="s">
        <v>207</v>
      </c>
      <c r="L296" s="225"/>
      <c r="M296" s="226" t="s">
        <v>19</v>
      </c>
      <c r="N296" s="227" t="s">
        <v>42</v>
      </c>
      <c r="O296" s="83"/>
      <c r="P296" s="228">
        <f>O296*H296</f>
        <v>0</v>
      </c>
      <c r="Q296" s="228">
        <v>0</v>
      </c>
      <c r="R296" s="228">
        <f>Q296*H296</f>
        <v>0</v>
      </c>
      <c r="S296" s="228">
        <v>0</v>
      </c>
      <c r="T296" s="229">
        <f>S296*H296</f>
        <v>0</v>
      </c>
      <c r="U296" s="37"/>
      <c r="V296" s="37"/>
      <c r="W296" s="37"/>
      <c r="X296" s="37"/>
      <c r="Y296" s="37"/>
      <c r="Z296" s="37"/>
      <c r="AA296" s="37"/>
      <c r="AB296" s="37"/>
      <c r="AC296" s="37"/>
      <c r="AD296" s="37"/>
      <c r="AE296" s="37"/>
      <c r="AR296" s="230" t="s">
        <v>275</v>
      </c>
      <c r="AT296" s="230" t="s">
        <v>203</v>
      </c>
      <c r="AU296" s="230" t="s">
        <v>80</v>
      </c>
      <c r="AY296" s="16" t="s">
        <v>202</v>
      </c>
      <c r="BE296" s="231">
        <f>IF(N296="základní",J296,0)</f>
        <v>0</v>
      </c>
      <c r="BF296" s="231">
        <f>IF(N296="snížená",J296,0)</f>
        <v>0</v>
      </c>
      <c r="BG296" s="231">
        <f>IF(N296="zákl. přenesená",J296,0)</f>
        <v>0</v>
      </c>
      <c r="BH296" s="231">
        <f>IF(N296="sníž. přenesená",J296,0)</f>
        <v>0</v>
      </c>
      <c r="BI296" s="231">
        <f>IF(N296="nulová",J296,0)</f>
        <v>0</v>
      </c>
      <c r="BJ296" s="16" t="s">
        <v>78</v>
      </c>
      <c r="BK296" s="231">
        <f>ROUND(I296*H296,2)</f>
        <v>0</v>
      </c>
      <c r="BL296" s="16" t="s">
        <v>275</v>
      </c>
      <c r="BM296" s="230" t="s">
        <v>1006</v>
      </c>
    </row>
    <row r="297" s="2" customFormat="1" ht="21.75" customHeight="1">
      <c r="A297" s="37"/>
      <c r="B297" s="38"/>
      <c r="C297" s="218" t="s">
        <v>1007</v>
      </c>
      <c r="D297" s="218" t="s">
        <v>203</v>
      </c>
      <c r="E297" s="219" t="s">
        <v>1008</v>
      </c>
      <c r="F297" s="220" t="s">
        <v>1009</v>
      </c>
      <c r="G297" s="221" t="s">
        <v>266</v>
      </c>
      <c r="H297" s="222">
        <v>3</v>
      </c>
      <c r="I297" s="223"/>
      <c r="J297" s="224">
        <f>ROUND(I297*H297,2)</f>
        <v>0</v>
      </c>
      <c r="K297" s="220" t="s">
        <v>207</v>
      </c>
      <c r="L297" s="225"/>
      <c r="M297" s="226" t="s">
        <v>19</v>
      </c>
      <c r="N297" s="227" t="s">
        <v>42</v>
      </c>
      <c r="O297" s="83"/>
      <c r="P297" s="228">
        <f>O297*H297</f>
        <v>0</v>
      </c>
      <c r="Q297" s="228">
        <v>0</v>
      </c>
      <c r="R297" s="228">
        <f>Q297*H297</f>
        <v>0</v>
      </c>
      <c r="S297" s="228">
        <v>0</v>
      </c>
      <c r="T297" s="229">
        <f>S297*H297</f>
        <v>0</v>
      </c>
      <c r="U297" s="37"/>
      <c r="V297" s="37"/>
      <c r="W297" s="37"/>
      <c r="X297" s="37"/>
      <c r="Y297" s="37"/>
      <c r="Z297" s="37"/>
      <c r="AA297" s="37"/>
      <c r="AB297" s="37"/>
      <c r="AC297" s="37"/>
      <c r="AD297" s="37"/>
      <c r="AE297" s="37"/>
      <c r="AR297" s="230" t="s">
        <v>275</v>
      </c>
      <c r="AT297" s="230" t="s">
        <v>203</v>
      </c>
      <c r="AU297" s="230" t="s">
        <v>80</v>
      </c>
      <c r="AY297" s="16" t="s">
        <v>202</v>
      </c>
      <c r="BE297" s="231">
        <f>IF(N297="základní",J297,0)</f>
        <v>0</v>
      </c>
      <c r="BF297" s="231">
        <f>IF(N297="snížená",J297,0)</f>
        <v>0</v>
      </c>
      <c r="BG297" s="231">
        <f>IF(N297="zákl. přenesená",J297,0)</f>
        <v>0</v>
      </c>
      <c r="BH297" s="231">
        <f>IF(N297="sníž. přenesená",J297,0)</f>
        <v>0</v>
      </c>
      <c r="BI297" s="231">
        <f>IF(N297="nulová",J297,0)</f>
        <v>0</v>
      </c>
      <c r="BJ297" s="16" t="s">
        <v>78</v>
      </c>
      <c r="BK297" s="231">
        <f>ROUND(I297*H297,2)</f>
        <v>0</v>
      </c>
      <c r="BL297" s="16" t="s">
        <v>275</v>
      </c>
      <c r="BM297" s="230" t="s">
        <v>1010</v>
      </c>
    </row>
    <row r="298" s="2" customFormat="1" ht="21.75" customHeight="1">
      <c r="A298" s="37"/>
      <c r="B298" s="38"/>
      <c r="C298" s="218" t="s">
        <v>1011</v>
      </c>
      <c r="D298" s="218" t="s">
        <v>203</v>
      </c>
      <c r="E298" s="219" t="s">
        <v>1012</v>
      </c>
      <c r="F298" s="220" t="s">
        <v>1013</v>
      </c>
      <c r="G298" s="221" t="s">
        <v>266</v>
      </c>
      <c r="H298" s="222">
        <v>3</v>
      </c>
      <c r="I298" s="223"/>
      <c r="J298" s="224">
        <f>ROUND(I298*H298,2)</f>
        <v>0</v>
      </c>
      <c r="K298" s="220" t="s">
        <v>207</v>
      </c>
      <c r="L298" s="225"/>
      <c r="M298" s="226" t="s">
        <v>19</v>
      </c>
      <c r="N298" s="227" t="s">
        <v>42</v>
      </c>
      <c r="O298" s="83"/>
      <c r="P298" s="228">
        <f>O298*H298</f>
        <v>0</v>
      </c>
      <c r="Q298" s="228">
        <v>0</v>
      </c>
      <c r="R298" s="228">
        <f>Q298*H298</f>
        <v>0</v>
      </c>
      <c r="S298" s="228">
        <v>0</v>
      </c>
      <c r="T298" s="229">
        <f>S298*H298</f>
        <v>0</v>
      </c>
      <c r="U298" s="37"/>
      <c r="V298" s="37"/>
      <c r="W298" s="37"/>
      <c r="X298" s="37"/>
      <c r="Y298" s="37"/>
      <c r="Z298" s="37"/>
      <c r="AA298" s="37"/>
      <c r="AB298" s="37"/>
      <c r="AC298" s="37"/>
      <c r="AD298" s="37"/>
      <c r="AE298" s="37"/>
      <c r="AR298" s="230" t="s">
        <v>275</v>
      </c>
      <c r="AT298" s="230" t="s">
        <v>203</v>
      </c>
      <c r="AU298" s="230" t="s">
        <v>80</v>
      </c>
      <c r="AY298" s="16" t="s">
        <v>202</v>
      </c>
      <c r="BE298" s="231">
        <f>IF(N298="základní",J298,0)</f>
        <v>0</v>
      </c>
      <c r="BF298" s="231">
        <f>IF(N298="snížená",J298,0)</f>
        <v>0</v>
      </c>
      <c r="BG298" s="231">
        <f>IF(N298="zákl. přenesená",J298,0)</f>
        <v>0</v>
      </c>
      <c r="BH298" s="231">
        <f>IF(N298="sníž. přenesená",J298,0)</f>
        <v>0</v>
      </c>
      <c r="BI298" s="231">
        <f>IF(N298="nulová",J298,0)</f>
        <v>0</v>
      </c>
      <c r="BJ298" s="16" t="s">
        <v>78</v>
      </c>
      <c r="BK298" s="231">
        <f>ROUND(I298*H298,2)</f>
        <v>0</v>
      </c>
      <c r="BL298" s="16" t="s">
        <v>275</v>
      </c>
      <c r="BM298" s="230" t="s">
        <v>1014</v>
      </c>
    </row>
    <row r="299" s="2" customFormat="1" ht="21.75" customHeight="1">
      <c r="A299" s="37"/>
      <c r="B299" s="38"/>
      <c r="C299" s="218" t="s">
        <v>1015</v>
      </c>
      <c r="D299" s="218" t="s">
        <v>203</v>
      </c>
      <c r="E299" s="219" t="s">
        <v>1016</v>
      </c>
      <c r="F299" s="220" t="s">
        <v>1017</v>
      </c>
      <c r="G299" s="221" t="s">
        <v>266</v>
      </c>
      <c r="H299" s="222">
        <v>1</v>
      </c>
      <c r="I299" s="223"/>
      <c r="J299" s="224">
        <f>ROUND(I299*H299,2)</f>
        <v>0</v>
      </c>
      <c r="K299" s="220" t="s">
        <v>207</v>
      </c>
      <c r="L299" s="225"/>
      <c r="M299" s="226" t="s">
        <v>19</v>
      </c>
      <c r="N299" s="227" t="s">
        <v>42</v>
      </c>
      <c r="O299" s="83"/>
      <c r="P299" s="228">
        <f>O299*H299</f>
        <v>0</v>
      </c>
      <c r="Q299" s="228">
        <v>0</v>
      </c>
      <c r="R299" s="228">
        <f>Q299*H299</f>
        <v>0</v>
      </c>
      <c r="S299" s="228">
        <v>0</v>
      </c>
      <c r="T299" s="229">
        <f>S299*H299</f>
        <v>0</v>
      </c>
      <c r="U299" s="37"/>
      <c r="V299" s="37"/>
      <c r="W299" s="37"/>
      <c r="X299" s="37"/>
      <c r="Y299" s="37"/>
      <c r="Z299" s="37"/>
      <c r="AA299" s="37"/>
      <c r="AB299" s="37"/>
      <c r="AC299" s="37"/>
      <c r="AD299" s="37"/>
      <c r="AE299" s="37"/>
      <c r="AR299" s="230" t="s">
        <v>275</v>
      </c>
      <c r="AT299" s="230" t="s">
        <v>203</v>
      </c>
      <c r="AU299" s="230" t="s">
        <v>80</v>
      </c>
      <c r="AY299" s="16" t="s">
        <v>202</v>
      </c>
      <c r="BE299" s="231">
        <f>IF(N299="základní",J299,0)</f>
        <v>0</v>
      </c>
      <c r="BF299" s="231">
        <f>IF(N299="snížená",J299,0)</f>
        <v>0</v>
      </c>
      <c r="BG299" s="231">
        <f>IF(N299="zákl. přenesená",J299,0)</f>
        <v>0</v>
      </c>
      <c r="BH299" s="231">
        <f>IF(N299="sníž. přenesená",J299,0)</f>
        <v>0</v>
      </c>
      <c r="BI299" s="231">
        <f>IF(N299="nulová",J299,0)</f>
        <v>0</v>
      </c>
      <c r="BJ299" s="16" t="s">
        <v>78</v>
      </c>
      <c r="BK299" s="231">
        <f>ROUND(I299*H299,2)</f>
        <v>0</v>
      </c>
      <c r="BL299" s="16" t="s">
        <v>275</v>
      </c>
      <c r="BM299" s="230" t="s">
        <v>1018</v>
      </c>
    </row>
    <row r="300" s="2" customFormat="1" ht="21.75" customHeight="1">
      <c r="A300" s="37"/>
      <c r="B300" s="38"/>
      <c r="C300" s="218" t="s">
        <v>1019</v>
      </c>
      <c r="D300" s="218" t="s">
        <v>203</v>
      </c>
      <c r="E300" s="219" t="s">
        <v>1020</v>
      </c>
      <c r="F300" s="220" t="s">
        <v>1021</v>
      </c>
      <c r="G300" s="221" t="s">
        <v>266</v>
      </c>
      <c r="H300" s="222">
        <v>2</v>
      </c>
      <c r="I300" s="223"/>
      <c r="J300" s="224">
        <f>ROUND(I300*H300,2)</f>
        <v>0</v>
      </c>
      <c r="K300" s="220" t="s">
        <v>207</v>
      </c>
      <c r="L300" s="225"/>
      <c r="M300" s="226" t="s">
        <v>19</v>
      </c>
      <c r="N300" s="227" t="s">
        <v>42</v>
      </c>
      <c r="O300" s="83"/>
      <c r="P300" s="228">
        <f>O300*H300</f>
        <v>0</v>
      </c>
      <c r="Q300" s="228">
        <v>0</v>
      </c>
      <c r="R300" s="228">
        <f>Q300*H300</f>
        <v>0</v>
      </c>
      <c r="S300" s="228">
        <v>0</v>
      </c>
      <c r="T300" s="229">
        <f>S300*H300</f>
        <v>0</v>
      </c>
      <c r="U300" s="37"/>
      <c r="V300" s="37"/>
      <c r="W300" s="37"/>
      <c r="X300" s="37"/>
      <c r="Y300" s="37"/>
      <c r="Z300" s="37"/>
      <c r="AA300" s="37"/>
      <c r="AB300" s="37"/>
      <c r="AC300" s="37"/>
      <c r="AD300" s="37"/>
      <c r="AE300" s="37"/>
      <c r="AR300" s="230" t="s">
        <v>275</v>
      </c>
      <c r="AT300" s="230" t="s">
        <v>203</v>
      </c>
      <c r="AU300" s="230" t="s">
        <v>80</v>
      </c>
      <c r="AY300" s="16" t="s">
        <v>202</v>
      </c>
      <c r="BE300" s="231">
        <f>IF(N300="základní",J300,0)</f>
        <v>0</v>
      </c>
      <c r="BF300" s="231">
        <f>IF(N300="snížená",J300,0)</f>
        <v>0</v>
      </c>
      <c r="BG300" s="231">
        <f>IF(N300="zákl. přenesená",J300,0)</f>
        <v>0</v>
      </c>
      <c r="BH300" s="231">
        <f>IF(N300="sníž. přenesená",J300,0)</f>
        <v>0</v>
      </c>
      <c r="BI300" s="231">
        <f>IF(N300="nulová",J300,0)</f>
        <v>0</v>
      </c>
      <c r="BJ300" s="16" t="s">
        <v>78</v>
      </c>
      <c r="BK300" s="231">
        <f>ROUND(I300*H300,2)</f>
        <v>0</v>
      </c>
      <c r="BL300" s="16" t="s">
        <v>275</v>
      </c>
      <c r="BM300" s="230" t="s">
        <v>1022</v>
      </c>
    </row>
    <row r="301" s="2" customFormat="1" ht="33" customHeight="1">
      <c r="A301" s="37"/>
      <c r="B301" s="38"/>
      <c r="C301" s="232" t="s">
        <v>1023</v>
      </c>
      <c r="D301" s="232" t="s">
        <v>259</v>
      </c>
      <c r="E301" s="233" t="s">
        <v>1024</v>
      </c>
      <c r="F301" s="234" t="s">
        <v>1025</v>
      </c>
      <c r="G301" s="235" t="s">
        <v>266</v>
      </c>
      <c r="H301" s="236">
        <v>1</v>
      </c>
      <c r="I301" s="237"/>
      <c r="J301" s="238">
        <f>ROUND(I301*H301,2)</f>
        <v>0</v>
      </c>
      <c r="K301" s="234" t="s">
        <v>207</v>
      </c>
      <c r="L301" s="43"/>
      <c r="M301" s="239" t="s">
        <v>19</v>
      </c>
      <c r="N301" s="240" t="s">
        <v>42</v>
      </c>
      <c r="O301" s="83"/>
      <c r="P301" s="228">
        <f>O301*H301</f>
        <v>0</v>
      </c>
      <c r="Q301" s="228">
        <v>0</v>
      </c>
      <c r="R301" s="228">
        <f>Q301*H301</f>
        <v>0</v>
      </c>
      <c r="S301" s="228">
        <v>0</v>
      </c>
      <c r="T301" s="229">
        <f>S301*H301</f>
        <v>0</v>
      </c>
      <c r="U301" s="37"/>
      <c r="V301" s="37"/>
      <c r="W301" s="37"/>
      <c r="X301" s="37"/>
      <c r="Y301" s="37"/>
      <c r="Z301" s="37"/>
      <c r="AA301" s="37"/>
      <c r="AB301" s="37"/>
      <c r="AC301" s="37"/>
      <c r="AD301" s="37"/>
      <c r="AE301" s="37"/>
      <c r="AR301" s="230" t="s">
        <v>280</v>
      </c>
      <c r="AT301" s="230" t="s">
        <v>259</v>
      </c>
      <c r="AU301" s="230" t="s">
        <v>80</v>
      </c>
      <c r="AY301" s="16" t="s">
        <v>202</v>
      </c>
      <c r="BE301" s="231">
        <f>IF(N301="základní",J301,0)</f>
        <v>0</v>
      </c>
      <c r="BF301" s="231">
        <f>IF(N301="snížená",J301,0)</f>
        <v>0</v>
      </c>
      <c r="BG301" s="231">
        <f>IF(N301="zákl. přenesená",J301,0)</f>
        <v>0</v>
      </c>
      <c r="BH301" s="231">
        <f>IF(N301="sníž. přenesená",J301,0)</f>
        <v>0</v>
      </c>
      <c r="BI301" s="231">
        <f>IF(N301="nulová",J301,0)</f>
        <v>0</v>
      </c>
      <c r="BJ301" s="16" t="s">
        <v>78</v>
      </c>
      <c r="BK301" s="231">
        <f>ROUND(I301*H301,2)</f>
        <v>0</v>
      </c>
      <c r="BL301" s="16" t="s">
        <v>280</v>
      </c>
      <c r="BM301" s="230" t="s">
        <v>1026</v>
      </c>
    </row>
    <row r="302" s="2" customFormat="1" ht="21.75" customHeight="1">
      <c r="A302" s="37"/>
      <c r="B302" s="38"/>
      <c r="C302" s="232" t="s">
        <v>1027</v>
      </c>
      <c r="D302" s="232" t="s">
        <v>259</v>
      </c>
      <c r="E302" s="233" t="s">
        <v>1028</v>
      </c>
      <c r="F302" s="234" t="s">
        <v>1029</v>
      </c>
      <c r="G302" s="235" t="s">
        <v>266</v>
      </c>
      <c r="H302" s="236">
        <v>1</v>
      </c>
      <c r="I302" s="237"/>
      <c r="J302" s="238">
        <f>ROUND(I302*H302,2)</f>
        <v>0</v>
      </c>
      <c r="K302" s="234" t="s">
        <v>207</v>
      </c>
      <c r="L302" s="43"/>
      <c r="M302" s="239" t="s">
        <v>19</v>
      </c>
      <c r="N302" s="240" t="s">
        <v>42</v>
      </c>
      <c r="O302" s="83"/>
      <c r="P302" s="228">
        <f>O302*H302</f>
        <v>0</v>
      </c>
      <c r="Q302" s="228">
        <v>0</v>
      </c>
      <c r="R302" s="228">
        <f>Q302*H302</f>
        <v>0</v>
      </c>
      <c r="S302" s="228">
        <v>0</v>
      </c>
      <c r="T302" s="229">
        <f>S302*H302</f>
        <v>0</v>
      </c>
      <c r="U302" s="37"/>
      <c r="V302" s="37"/>
      <c r="W302" s="37"/>
      <c r="X302" s="37"/>
      <c r="Y302" s="37"/>
      <c r="Z302" s="37"/>
      <c r="AA302" s="37"/>
      <c r="AB302" s="37"/>
      <c r="AC302" s="37"/>
      <c r="AD302" s="37"/>
      <c r="AE302" s="37"/>
      <c r="AR302" s="230" t="s">
        <v>280</v>
      </c>
      <c r="AT302" s="230" t="s">
        <v>259</v>
      </c>
      <c r="AU302" s="230" t="s">
        <v>80</v>
      </c>
      <c r="AY302" s="16" t="s">
        <v>202</v>
      </c>
      <c r="BE302" s="231">
        <f>IF(N302="základní",J302,0)</f>
        <v>0</v>
      </c>
      <c r="BF302" s="231">
        <f>IF(N302="snížená",J302,0)</f>
        <v>0</v>
      </c>
      <c r="BG302" s="231">
        <f>IF(N302="zákl. přenesená",J302,0)</f>
        <v>0</v>
      </c>
      <c r="BH302" s="231">
        <f>IF(N302="sníž. přenesená",J302,0)</f>
        <v>0</v>
      </c>
      <c r="BI302" s="231">
        <f>IF(N302="nulová",J302,0)</f>
        <v>0</v>
      </c>
      <c r="BJ302" s="16" t="s">
        <v>78</v>
      </c>
      <c r="BK302" s="231">
        <f>ROUND(I302*H302,2)</f>
        <v>0</v>
      </c>
      <c r="BL302" s="16" t="s">
        <v>280</v>
      </c>
      <c r="BM302" s="230" t="s">
        <v>1030</v>
      </c>
    </row>
    <row r="303" s="2" customFormat="1" ht="21.75" customHeight="1">
      <c r="A303" s="37"/>
      <c r="B303" s="38"/>
      <c r="C303" s="232" t="s">
        <v>1031</v>
      </c>
      <c r="D303" s="232" t="s">
        <v>259</v>
      </c>
      <c r="E303" s="233" t="s">
        <v>1032</v>
      </c>
      <c r="F303" s="234" t="s">
        <v>1033</v>
      </c>
      <c r="G303" s="235" t="s">
        <v>1034</v>
      </c>
      <c r="H303" s="236">
        <v>1</v>
      </c>
      <c r="I303" s="237"/>
      <c r="J303" s="238">
        <f>ROUND(I303*H303,2)</f>
        <v>0</v>
      </c>
      <c r="K303" s="234" t="s">
        <v>207</v>
      </c>
      <c r="L303" s="43"/>
      <c r="M303" s="239" t="s">
        <v>19</v>
      </c>
      <c r="N303" s="240" t="s">
        <v>42</v>
      </c>
      <c r="O303" s="83"/>
      <c r="P303" s="228">
        <f>O303*H303</f>
        <v>0</v>
      </c>
      <c r="Q303" s="228">
        <v>0</v>
      </c>
      <c r="R303" s="228">
        <f>Q303*H303</f>
        <v>0</v>
      </c>
      <c r="S303" s="228">
        <v>0</v>
      </c>
      <c r="T303" s="229">
        <f>S303*H303</f>
        <v>0</v>
      </c>
      <c r="U303" s="37"/>
      <c r="V303" s="37"/>
      <c r="W303" s="37"/>
      <c r="X303" s="37"/>
      <c r="Y303" s="37"/>
      <c r="Z303" s="37"/>
      <c r="AA303" s="37"/>
      <c r="AB303" s="37"/>
      <c r="AC303" s="37"/>
      <c r="AD303" s="37"/>
      <c r="AE303" s="37"/>
      <c r="AR303" s="230" t="s">
        <v>280</v>
      </c>
      <c r="AT303" s="230" t="s">
        <v>259</v>
      </c>
      <c r="AU303" s="230" t="s">
        <v>80</v>
      </c>
      <c r="AY303" s="16" t="s">
        <v>202</v>
      </c>
      <c r="BE303" s="231">
        <f>IF(N303="základní",J303,0)</f>
        <v>0</v>
      </c>
      <c r="BF303" s="231">
        <f>IF(N303="snížená",J303,0)</f>
        <v>0</v>
      </c>
      <c r="BG303" s="231">
        <f>IF(N303="zákl. přenesená",J303,0)</f>
        <v>0</v>
      </c>
      <c r="BH303" s="231">
        <f>IF(N303="sníž. přenesená",J303,0)</f>
        <v>0</v>
      </c>
      <c r="BI303" s="231">
        <f>IF(N303="nulová",J303,0)</f>
        <v>0</v>
      </c>
      <c r="BJ303" s="16" t="s">
        <v>78</v>
      </c>
      <c r="BK303" s="231">
        <f>ROUND(I303*H303,2)</f>
        <v>0</v>
      </c>
      <c r="BL303" s="16" t="s">
        <v>280</v>
      </c>
      <c r="BM303" s="230" t="s">
        <v>1035</v>
      </c>
    </row>
    <row r="304" s="2" customFormat="1" ht="21.75" customHeight="1">
      <c r="A304" s="37"/>
      <c r="B304" s="38"/>
      <c r="C304" s="232" t="s">
        <v>1036</v>
      </c>
      <c r="D304" s="232" t="s">
        <v>259</v>
      </c>
      <c r="E304" s="233" t="s">
        <v>1037</v>
      </c>
      <c r="F304" s="234" t="s">
        <v>1038</v>
      </c>
      <c r="G304" s="235" t="s">
        <v>266</v>
      </c>
      <c r="H304" s="236">
        <v>1</v>
      </c>
      <c r="I304" s="237"/>
      <c r="J304" s="238">
        <f>ROUND(I304*H304,2)</f>
        <v>0</v>
      </c>
      <c r="K304" s="234" t="s">
        <v>207</v>
      </c>
      <c r="L304" s="43"/>
      <c r="M304" s="239" t="s">
        <v>19</v>
      </c>
      <c r="N304" s="240" t="s">
        <v>42</v>
      </c>
      <c r="O304" s="83"/>
      <c r="P304" s="228">
        <f>O304*H304</f>
        <v>0</v>
      </c>
      <c r="Q304" s="228">
        <v>0</v>
      </c>
      <c r="R304" s="228">
        <f>Q304*H304</f>
        <v>0</v>
      </c>
      <c r="S304" s="228">
        <v>0</v>
      </c>
      <c r="T304" s="229">
        <f>S304*H304</f>
        <v>0</v>
      </c>
      <c r="U304" s="37"/>
      <c r="V304" s="37"/>
      <c r="W304" s="37"/>
      <c r="X304" s="37"/>
      <c r="Y304" s="37"/>
      <c r="Z304" s="37"/>
      <c r="AA304" s="37"/>
      <c r="AB304" s="37"/>
      <c r="AC304" s="37"/>
      <c r="AD304" s="37"/>
      <c r="AE304" s="37"/>
      <c r="AR304" s="230" t="s">
        <v>280</v>
      </c>
      <c r="AT304" s="230" t="s">
        <v>259</v>
      </c>
      <c r="AU304" s="230" t="s">
        <v>80</v>
      </c>
      <c r="AY304" s="16" t="s">
        <v>202</v>
      </c>
      <c r="BE304" s="231">
        <f>IF(N304="základní",J304,0)</f>
        <v>0</v>
      </c>
      <c r="BF304" s="231">
        <f>IF(N304="snížená",J304,0)</f>
        <v>0</v>
      </c>
      <c r="BG304" s="231">
        <f>IF(N304="zákl. přenesená",J304,0)</f>
        <v>0</v>
      </c>
      <c r="BH304" s="231">
        <f>IF(N304="sníž. přenesená",J304,0)</f>
        <v>0</v>
      </c>
      <c r="BI304" s="231">
        <f>IF(N304="nulová",J304,0)</f>
        <v>0</v>
      </c>
      <c r="BJ304" s="16" t="s">
        <v>78</v>
      </c>
      <c r="BK304" s="231">
        <f>ROUND(I304*H304,2)</f>
        <v>0</v>
      </c>
      <c r="BL304" s="16" t="s">
        <v>280</v>
      </c>
      <c r="BM304" s="230" t="s">
        <v>1039</v>
      </c>
    </row>
    <row r="305" s="2" customFormat="1" ht="21.75" customHeight="1">
      <c r="A305" s="37"/>
      <c r="B305" s="38"/>
      <c r="C305" s="232" t="s">
        <v>1040</v>
      </c>
      <c r="D305" s="232" t="s">
        <v>259</v>
      </c>
      <c r="E305" s="233" t="s">
        <v>1041</v>
      </c>
      <c r="F305" s="234" t="s">
        <v>1042</v>
      </c>
      <c r="G305" s="235" t="s">
        <v>266</v>
      </c>
      <c r="H305" s="236">
        <v>11</v>
      </c>
      <c r="I305" s="237"/>
      <c r="J305" s="238">
        <f>ROUND(I305*H305,2)</f>
        <v>0</v>
      </c>
      <c r="K305" s="234" t="s">
        <v>207</v>
      </c>
      <c r="L305" s="43"/>
      <c r="M305" s="239" t="s">
        <v>19</v>
      </c>
      <c r="N305" s="240" t="s">
        <v>42</v>
      </c>
      <c r="O305" s="83"/>
      <c r="P305" s="228">
        <f>O305*H305</f>
        <v>0</v>
      </c>
      <c r="Q305" s="228">
        <v>0</v>
      </c>
      <c r="R305" s="228">
        <f>Q305*H305</f>
        <v>0</v>
      </c>
      <c r="S305" s="228">
        <v>0</v>
      </c>
      <c r="T305" s="229">
        <f>S305*H305</f>
        <v>0</v>
      </c>
      <c r="U305" s="37"/>
      <c r="V305" s="37"/>
      <c r="W305" s="37"/>
      <c r="X305" s="37"/>
      <c r="Y305" s="37"/>
      <c r="Z305" s="37"/>
      <c r="AA305" s="37"/>
      <c r="AB305" s="37"/>
      <c r="AC305" s="37"/>
      <c r="AD305" s="37"/>
      <c r="AE305" s="37"/>
      <c r="AR305" s="230" t="s">
        <v>280</v>
      </c>
      <c r="AT305" s="230" t="s">
        <v>259</v>
      </c>
      <c r="AU305" s="230" t="s">
        <v>80</v>
      </c>
      <c r="AY305" s="16" t="s">
        <v>202</v>
      </c>
      <c r="BE305" s="231">
        <f>IF(N305="základní",J305,0)</f>
        <v>0</v>
      </c>
      <c r="BF305" s="231">
        <f>IF(N305="snížená",J305,0)</f>
        <v>0</v>
      </c>
      <c r="BG305" s="231">
        <f>IF(N305="zákl. přenesená",J305,0)</f>
        <v>0</v>
      </c>
      <c r="BH305" s="231">
        <f>IF(N305="sníž. přenesená",J305,0)</f>
        <v>0</v>
      </c>
      <c r="BI305" s="231">
        <f>IF(N305="nulová",J305,0)</f>
        <v>0</v>
      </c>
      <c r="BJ305" s="16" t="s">
        <v>78</v>
      </c>
      <c r="BK305" s="231">
        <f>ROUND(I305*H305,2)</f>
        <v>0</v>
      </c>
      <c r="BL305" s="16" t="s">
        <v>280</v>
      </c>
      <c r="BM305" s="230" t="s">
        <v>1043</v>
      </c>
    </row>
    <row r="306" s="2" customFormat="1" ht="21.75" customHeight="1">
      <c r="A306" s="37"/>
      <c r="B306" s="38"/>
      <c r="C306" s="218" t="s">
        <v>1044</v>
      </c>
      <c r="D306" s="218" t="s">
        <v>203</v>
      </c>
      <c r="E306" s="219" t="s">
        <v>1045</v>
      </c>
      <c r="F306" s="220" t="s">
        <v>1046</v>
      </c>
      <c r="G306" s="221" t="s">
        <v>266</v>
      </c>
      <c r="H306" s="222">
        <v>15</v>
      </c>
      <c r="I306" s="223"/>
      <c r="J306" s="224">
        <f>ROUND(I306*H306,2)</f>
        <v>0</v>
      </c>
      <c r="K306" s="220" t="s">
        <v>207</v>
      </c>
      <c r="L306" s="225"/>
      <c r="M306" s="226" t="s">
        <v>19</v>
      </c>
      <c r="N306" s="227" t="s">
        <v>42</v>
      </c>
      <c r="O306" s="83"/>
      <c r="P306" s="228">
        <f>O306*H306</f>
        <v>0</v>
      </c>
      <c r="Q306" s="228">
        <v>0</v>
      </c>
      <c r="R306" s="228">
        <f>Q306*H306</f>
        <v>0</v>
      </c>
      <c r="S306" s="228">
        <v>0</v>
      </c>
      <c r="T306" s="229">
        <f>S306*H306</f>
        <v>0</v>
      </c>
      <c r="U306" s="37"/>
      <c r="V306" s="37"/>
      <c r="W306" s="37"/>
      <c r="X306" s="37"/>
      <c r="Y306" s="37"/>
      <c r="Z306" s="37"/>
      <c r="AA306" s="37"/>
      <c r="AB306" s="37"/>
      <c r="AC306" s="37"/>
      <c r="AD306" s="37"/>
      <c r="AE306" s="37"/>
      <c r="AR306" s="230" t="s">
        <v>208</v>
      </c>
      <c r="AT306" s="230" t="s">
        <v>203</v>
      </c>
      <c r="AU306" s="230" t="s">
        <v>80</v>
      </c>
      <c r="AY306" s="16" t="s">
        <v>202</v>
      </c>
      <c r="BE306" s="231">
        <f>IF(N306="základní",J306,0)</f>
        <v>0</v>
      </c>
      <c r="BF306" s="231">
        <f>IF(N306="snížená",J306,0)</f>
        <v>0</v>
      </c>
      <c r="BG306" s="231">
        <f>IF(N306="zákl. přenesená",J306,0)</f>
        <v>0</v>
      </c>
      <c r="BH306" s="231">
        <f>IF(N306="sníž. přenesená",J306,0)</f>
        <v>0</v>
      </c>
      <c r="BI306" s="231">
        <f>IF(N306="nulová",J306,0)</f>
        <v>0</v>
      </c>
      <c r="BJ306" s="16" t="s">
        <v>78</v>
      </c>
      <c r="BK306" s="231">
        <f>ROUND(I306*H306,2)</f>
        <v>0</v>
      </c>
      <c r="BL306" s="16" t="s">
        <v>209</v>
      </c>
      <c r="BM306" s="230" t="s">
        <v>1047</v>
      </c>
    </row>
    <row r="307" s="2" customFormat="1" ht="21.75" customHeight="1">
      <c r="A307" s="37"/>
      <c r="B307" s="38"/>
      <c r="C307" s="218" t="s">
        <v>1048</v>
      </c>
      <c r="D307" s="218" t="s">
        <v>203</v>
      </c>
      <c r="E307" s="219" t="s">
        <v>1049</v>
      </c>
      <c r="F307" s="220" t="s">
        <v>1050</v>
      </c>
      <c r="G307" s="221" t="s">
        <v>266</v>
      </c>
      <c r="H307" s="222">
        <v>16</v>
      </c>
      <c r="I307" s="223"/>
      <c r="J307" s="224">
        <f>ROUND(I307*H307,2)</f>
        <v>0</v>
      </c>
      <c r="K307" s="220" t="s">
        <v>207</v>
      </c>
      <c r="L307" s="225"/>
      <c r="M307" s="226" t="s">
        <v>19</v>
      </c>
      <c r="N307" s="227" t="s">
        <v>42</v>
      </c>
      <c r="O307" s="83"/>
      <c r="P307" s="228">
        <f>O307*H307</f>
        <v>0</v>
      </c>
      <c r="Q307" s="228">
        <v>0</v>
      </c>
      <c r="R307" s="228">
        <f>Q307*H307</f>
        <v>0</v>
      </c>
      <c r="S307" s="228">
        <v>0</v>
      </c>
      <c r="T307" s="229">
        <f>S307*H307</f>
        <v>0</v>
      </c>
      <c r="U307" s="37"/>
      <c r="V307" s="37"/>
      <c r="W307" s="37"/>
      <c r="X307" s="37"/>
      <c r="Y307" s="37"/>
      <c r="Z307" s="37"/>
      <c r="AA307" s="37"/>
      <c r="AB307" s="37"/>
      <c r="AC307" s="37"/>
      <c r="AD307" s="37"/>
      <c r="AE307" s="37"/>
      <c r="AR307" s="230" t="s">
        <v>208</v>
      </c>
      <c r="AT307" s="230" t="s">
        <v>203</v>
      </c>
      <c r="AU307" s="230" t="s">
        <v>80</v>
      </c>
      <c r="AY307" s="16" t="s">
        <v>202</v>
      </c>
      <c r="BE307" s="231">
        <f>IF(N307="základní",J307,0)</f>
        <v>0</v>
      </c>
      <c r="BF307" s="231">
        <f>IF(N307="snížená",J307,0)</f>
        <v>0</v>
      </c>
      <c r="BG307" s="231">
        <f>IF(N307="zákl. přenesená",J307,0)</f>
        <v>0</v>
      </c>
      <c r="BH307" s="231">
        <f>IF(N307="sníž. přenesená",J307,0)</f>
        <v>0</v>
      </c>
      <c r="BI307" s="231">
        <f>IF(N307="nulová",J307,0)</f>
        <v>0</v>
      </c>
      <c r="BJ307" s="16" t="s">
        <v>78</v>
      </c>
      <c r="BK307" s="231">
        <f>ROUND(I307*H307,2)</f>
        <v>0</v>
      </c>
      <c r="BL307" s="16" t="s">
        <v>209</v>
      </c>
      <c r="BM307" s="230" t="s">
        <v>1051</v>
      </c>
    </row>
    <row r="308" s="2" customFormat="1" ht="21.75" customHeight="1">
      <c r="A308" s="37"/>
      <c r="B308" s="38"/>
      <c r="C308" s="218" t="s">
        <v>1052</v>
      </c>
      <c r="D308" s="218" t="s">
        <v>203</v>
      </c>
      <c r="E308" s="219" t="s">
        <v>1053</v>
      </c>
      <c r="F308" s="220" t="s">
        <v>1054</v>
      </c>
      <c r="G308" s="221" t="s">
        <v>266</v>
      </c>
      <c r="H308" s="222">
        <v>10</v>
      </c>
      <c r="I308" s="223"/>
      <c r="J308" s="224">
        <f>ROUND(I308*H308,2)</f>
        <v>0</v>
      </c>
      <c r="K308" s="220" t="s">
        <v>207</v>
      </c>
      <c r="L308" s="225"/>
      <c r="M308" s="226" t="s">
        <v>19</v>
      </c>
      <c r="N308" s="227" t="s">
        <v>42</v>
      </c>
      <c r="O308" s="83"/>
      <c r="P308" s="228">
        <f>O308*H308</f>
        <v>0</v>
      </c>
      <c r="Q308" s="228">
        <v>0</v>
      </c>
      <c r="R308" s="228">
        <f>Q308*H308</f>
        <v>0</v>
      </c>
      <c r="S308" s="228">
        <v>0</v>
      </c>
      <c r="T308" s="229">
        <f>S308*H308</f>
        <v>0</v>
      </c>
      <c r="U308" s="37"/>
      <c r="V308" s="37"/>
      <c r="W308" s="37"/>
      <c r="X308" s="37"/>
      <c r="Y308" s="37"/>
      <c r="Z308" s="37"/>
      <c r="AA308" s="37"/>
      <c r="AB308" s="37"/>
      <c r="AC308" s="37"/>
      <c r="AD308" s="37"/>
      <c r="AE308" s="37"/>
      <c r="AR308" s="230" t="s">
        <v>208</v>
      </c>
      <c r="AT308" s="230" t="s">
        <v>203</v>
      </c>
      <c r="AU308" s="230" t="s">
        <v>80</v>
      </c>
      <c r="AY308" s="16" t="s">
        <v>202</v>
      </c>
      <c r="BE308" s="231">
        <f>IF(N308="základní",J308,0)</f>
        <v>0</v>
      </c>
      <c r="BF308" s="231">
        <f>IF(N308="snížená",J308,0)</f>
        <v>0</v>
      </c>
      <c r="BG308" s="231">
        <f>IF(N308="zákl. přenesená",J308,0)</f>
        <v>0</v>
      </c>
      <c r="BH308" s="231">
        <f>IF(N308="sníž. přenesená",J308,0)</f>
        <v>0</v>
      </c>
      <c r="BI308" s="231">
        <f>IF(N308="nulová",J308,0)</f>
        <v>0</v>
      </c>
      <c r="BJ308" s="16" t="s">
        <v>78</v>
      </c>
      <c r="BK308" s="231">
        <f>ROUND(I308*H308,2)</f>
        <v>0</v>
      </c>
      <c r="BL308" s="16" t="s">
        <v>209</v>
      </c>
      <c r="BM308" s="230" t="s">
        <v>1055</v>
      </c>
    </row>
    <row r="309" s="2" customFormat="1" ht="21.75" customHeight="1">
      <c r="A309" s="37"/>
      <c r="B309" s="38"/>
      <c r="C309" s="218" t="s">
        <v>1056</v>
      </c>
      <c r="D309" s="218" t="s">
        <v>203</v>
      </c>
      <c r="E309" s="219" t="s">
        <v>1057</v>
      </c>
      <c r="F309" s="220" t="s">
        <v>1058</v>
      </c>
      <c r="G309" s="221" t="s">
        <v>266</v>
      </c>
      <c r="H309" s="222">
        <v>11</v>
      </c>
      <c r="I309" s="223"/>
      <c r="J309" s="224">
        <f>ROUND(I309*H309,2)</f>
        <v>0</v>
      </c>
      <c r="K309" s="220" t="s">
        <v>207</v>
      </c>
      <c r="L309" s="225"/>
      <c r="M309" s="226" t="s">
        <v>19</v>
      </c>
      <c r="N309" s="227" t="s">
        <v>42</v>
      </c>
      <c r="O309" s="83"/>
      <c r="P309" s="228">
        <f>O309*H309</f>
        <v>0</v>
      </c>
      <c r="Q309" s="228">
        <v>0</v>
      </c>
      <c r="R309" s="228">
        <f>Q309*H309</f>
        <v>0</v>
      </c>
      <c r="S309" s="228">
        <v>0</v>
      </c>
      <c r="T309" s="229">
        <f>S309*H309</f>
        <v>0</v>
      </c>
      <c r="U309" s="37"/>
      <c r="V309" s="37"/>
      <c r="W309" s="37"/>
      <c r="X309" s="37"/>
      <c r="Y309" s="37"/>
      <c r="Z309" s="37"/>
      <c r="AA309" s="37"/>
      <c r="AB309" s="37"/>
      <c r="AC309" s="37"/>
      <c r="AD309" s="37"/>
      <c r="AE309" s="37"/>
      <c r="AR309" s="230" t="s">
        <v>208</v>
      </c>
      <c r="AT309" s="230" t="s">
        <v>203</v>
      </c>
      <c r="AU309" s="230" t="s">
        <v>80</v>
      </c>
      <c r="AY309" s="16" t="s">
        <v>202</v>
      </c>
      <c r="BE309" s="231">
        <f>IF(N309="základní",J309,0)</f>
        <v>0</v>
      </c>
      <c r="BF309" s="231">
        <f>IF(N309="snížená",J309,0)</f>
        <v>0</v>
      </c>
      <c r="BG309" s="231">
        <f>IF(N309="zákl. přenesená",J309,0)</f>
        <v>0</v>
      </c>
      <c r="BH309" s="231">
        <f>IF(N309="sníž. přenesená",J309,0)</f>
        <v>0</v>
      </c>
      <c r="BI309" s="231">
        <f>IF(N309="nulová",J309,0)</f>
        <v>0</v>
      </c>
      <c r="BJ309" s="16" t="s">
        <v>78</v>
      </c>
      <c r="BK309" s="231">
        <f>ROUND(I309*H309,2)</f>
        <v>0</v>
      </c>
      <c r="BL309" s="16" t="s">
        <v>209</v>
      </c>
      <c r="BM309" s="230" t="s">
        <v>1059</v>
      </c>
    </row>
    <row r="310" s="2" customFormat="1" ht="21.75" customHeight="1">
      <c r="A310" s="37"/>
      <c r="B310" s="38"/>
      <c r="C310" s="218" t="s">
        <v>1060</v>
      </c>
      <c r="D310" s="218" t="s">
        <v>203</v>
      </c>
      <c r="E310" s="219" t="s">
        <v>1061</v>
      </c>
      <c r="F310" s="220" t="s">
        <v>1062</v>
      </c>
      <c r="G310" s="221" t="s">
        <v>266</v>
      </c>
      <c r="H310" s="222">
        <v>15</v>
      </c>
      <c r="I310" s="223"/>
      <c r="J310" s="224">
        <f>ROUND(I310*H310,2)</f>
        <v>0</v>
      </c>
      <c r="K310" s="220" t="s">
        <v>207</v>
      </c>
      <c r="L310" s="225"/>
      <c r="M310" s="226" t="s">
        <v>19</v>
      </c>
      <c r="N310" s="227" t="s">
        <v>42</v>
      </c>
      <c r="O310" s="83"/>
      <c r="P310" s="228">
        <f>O310*H310</f>
        <v>0</v>
      </c>
      <c r="Q310" s="228">
        <v>0</v>
      </c>
      <c r="R310" s="228">
        <f>Q310*H310</f>
        <v>0</v>
      </c>
      <c r="S310" s="228">
        <v>0</v>
      </c>
      <c r="T310" s="229">
        <f>S310*H310</f>
        <v>0</v>
      </c>
      <c r="U310" s="37"/>
      <c r="V310" s="37"/>
      <c r="W310" s="37"/>
      <c r="X310" s="37"/>
      <c r="Y310" s="37"/>
      <c r="Z310" s="37"/>
      <c r="AA310" s="37"/>
      <c r="AB310" s="37"/>
      <c r="AC310" s="37"/>
      <c r="AD310" s="37"/>
      <c r="AE310" s="37"/>
      <c r="AR310" s="230" t="s">
        <v>208</v>
      </c>
      <c r="AT310" s="230" t="s">
        <v>203</v>
      </c>
      <c r="AU310" s="230" t="s">
        <v>80</v>
      </c>
      <c r="AY310" s="16" t="s">
        <v>202</v>
      </c>
      <c r="BE310" s="231">
        <f>IF(N310="základní",J310,0)</f>
        <v>0</v>
      </c>
      <c r="BF310" s="231">
        <f>IF(N310="snížená",J310,0)</f>
        <v>0</v>
      </c>
      <c r="BG310" s="231">
        <f>IF(N310="zákl. přenesená",J310,0)</f>
        <v>0</v>
      </c>
      <c r="BH310" s="231">
        <f>IF(N310="sníž. přenesená",J310,0)</f>
        <v>0</v>
      </c>
      <c r="BI310" s="231">
        <f>IF(N310="nulová",J310,0)</f>
        <v>0</v>
      </c>
      <c r="BJ310" s="16" t="s">
        <v>78</v>
      </c>
      <c r="BK310" s="231">
        <f>ROUND(I310*H310,2)</f>
        <v>0</v>
      </c>
      <c r="BL310" s="16" t="s">
        <v>209</v>
      </c>
      <c r="BM310" s="230" t="s">
        <v>1063</v>
      </c>
    </row>
    <row r="311" s="2" customFormat="1" ht="21.75" customHeight="1">
      <c r="A311" s="37"/>
      <c r="B311" s="38"/>
      <c r="C311" s="218" t="s">
        <v>1064</v>
      </c>
      <c r="D311" s="218" t="s">
        <v>203</v>
      </c>
      <c r="E311" s="219" t="s">
        <v>1065</v>
      </c>
      <c r="F311" s="220" t="s">
        <v>1066</v>
      </c>
      <c r="G311" s="221" t="s">
        <v>266</v>
      </c>
      <c r="H311" s="222">
        <v>2</v>
      </c>
      <c r="I311" s="223"/>
      <c r="J311" s="224">
        <f>ROUND(I311*H311,2)</f>
        <v>0</v>
      </c>
      <c r="K311" s="220" t="s">
        <v>207</v>
      </c>
      <c r="L311" s="225"/>
      <c r="M311" s="226" t="s">
        <v>19</v>
      </c>
      <c r="N311" s="227" t="s">
        <v>42</v>
      </c>
      <c r="O311" s="83"/>
      <c r="P311" s="228">
        <f>O311*H311</f>
        <v>0</v>
      </c>
      <c r="Q311" s="228">
        <v>0</v>
      </c>
      <c r="R311" s="228">
        <f>Q311*H311</f>
        <v>0</v>
      </c>
      <c r="S311" s="228">
        <v>0</v>
      </c>
      <c r="T311" s="229">
        <f>S311*H311</f>
        <v>0</v>
      </c>
      <c r="U311" s="37"/>
      <c r="V311" s="37"/>
      <c r="W311" s="37"/>
      <c r="X311" s="37"/>
      <c r="Y311" s="37"/>
      <c r="Z311" s="37"/>
      <c r="AA311" s="37"/>
      <c r="AB311" s="37"/>
      <c r="AC311" s="37"/>
      <c r="AD311" s="37"/>
      <c r="AE311" s="37"/>
      <c r="AR311" s="230" t="s">
        <v>208</v>
      </c>
      <c r="AT311" s="230" t="s">
        <v>203</v>
      </c>
      <c r="AU311" s="230" t="s">
        <v>80</v>
      </c>
      <c r="AY311" s="16" t="s">
        <v>202</v>
      </c>
      <c r="BE311" s="231">
        <f>IF(N311="základní",J311,0)</f>
        <v>0</v>
      </c>
      <c r="BF311" s="231">
        <f>IF(N311="snížená",J311,0)</f>
        <v>0</v>
      </c>
      <c r="BG311" s="231">
        <f>IF(N311="zákl. přenesená",J311,0)</f>
        <v>0</v>
      </c>
      <c r="BH311" s="231">
        <f>IF(N311="sníž. přenesená",J311,0)</f>
        <v>0</v>
      </c>
      <c r="BI311" s="231">
        <f>IF(N311="nulová",J311,0)</f>
        <v>0</v>
      </c>
      <c r="BJ311" s="16" t="s">
        <v>78</v>
      </c>
      <c r="BK311" s="231">
        <f>ROUND(I311*H311,2)</f>
        <v>0</v>
      </c>
      <c r="BL311" s="16" t="s">
        <v>209</v>
      </c>
      <c r="BM311" s="230" t="s">
        <v>1067</v>
      </c>
    </row>
    <row r="312" s="2" customFormat="1" ht="21.75" customHeight="1">
      <c r="A312" s="37"/>
      <c r="B312" s="38"/>
      <c r="C312" s="218" t="s">
        <v>1068</v>
      </c>
      <c r="D312" s="218" t="s">
        <v>203</v>
      </c>
      <c r="E312" s="219" t="s">
        <v>1069</v>
      </c>
      <c r="F312" s="220" t="s">
        <v>1070</v>
      </c>
      <c r="G312" s="221" t="s">
        <v>266</v>
      </c>
      <c r="H312" s="222">
        <v>1</v>
      </c>
      <c r="I312" s="223"/>
      <c r="J312" s="224">
        <f>ROUND(I312*H312,2)</f>
        <v>0</v>
      </c>
      <c r="K312" s="220" t="s">
        <v>207</v>
      </c>
      <c r="L312" s="225"/>
      <c r="M312" s="226" t="s">
        <v>19</v>
      </c>
      <c r="N312" s="227" t="s">
        <v>42</v>
      </c>
      <c r="O312" s="83"/>
      <c r="P312" s="228">
        <f>O312*H312</f>
        <v>0</v>
      </c>
      <c r="Q312" s="228">
        <v>0</v>
      </c>
      <c r="R312" s="228">
        <f>Q312*H312</f>
        <v>0</v>
      </c>
      <c r="S312" s="228">
        <v>0</v>
      </c>
      <c r="T312" s="229">
        <f>S312*H312</f>
        <v>0</v>
      </c>
      <c r="U312" s="37"/>
      <c r="V312" s="37"/>
      <c r="W312" s="37"/>
      <c r="X312" s="37"/>
      <c r="Y312" s="37"/>
      <c r="Z312" s="37"/>
      <c r="AA312" s="37"/>
      <c r="AB312" s="37"/>
      <c r="AC312" s="37"/>
      <c r="AD312" s="37"/>
      <c r="AE312" s="37"/>
      <c r="AR312" s="230" t="s">
        <v>208</v>
      </c>
      <c r="AT312" s="230" t="s">
        <v>203</v>
      </c>
      <c r="AU312" s="230" t="s">
        <v>80</v>
      </c>
      <c r="AY312" s="16" t="s">
        <v>202</v>
      </c>
      <c r="BE312" s="231">
        <f>IF(N312="základní",J312,0)</f>
        <v>0</v>
      </c>
      <c r="BF312" s="231">
        <f>IF(N312="snížená",J312,0)</f>
        <v>0</v>
      </c>
      <c r="BG312" s="231">
        <f>IF(N312="zákl. přenesená",J312,0)</f>
        <v>0</v>
      </c>
      <c r="BH312" s="231">
        <f>IF(N312="sníž. přenesená",J312,0)</f>
        <v>0</v>
      </c>
      <c r="BI312" s="231">
        <f>IF(N312="nulová",J312,0)</f>
        <v>0</v>
      </c>
      <c r="BJ312" s="16" t="s">
        <v>78</v>
      </c>
      <c r="BK312" s="231">
        <f>ROUND(I312*H312,2)</f>
        <v>0</v>
      </c>
      <c r="BL312" s="16" t="s">
        <v>209</v>
      </c>
      <c r="BM312" s="230" t="s">
        <v>1071</v>
      </c>
    </row>
    <row r="313" s="2" customFormat="1" ht="21.75" customHeight="1">
      <c r="A313" s="37"/>
      <c r="B313" s="38"/>
      <c r="C313" s="218" t="s">
        <v>1072</v>
      </c>
      <c r="D313" s="218" t="s">
        <v>203</v>
      </c>
      <c r="E313" s="219" t="s">
        <v>1073</v>
      </c>
      <c r="F313" s="220" t="s">
        <v>1074</v>
      </c>
      <c r="G313" s="221" t="s">
        <v>266</v>
      </c>
      <c r="H313" s="222">
        <v>1</v>
      </c>
      <c r="I313" s="223"/>
      <c r="J313" s="224">
        <f>ROUND(I313*H313,2)</f>
        <v>0</v>
      </c>
      <c r="K313" s="220" t="s">
        <v>207</v>
      </c>
      <c r="L313" s="225"/>
      <c r="M313" s="226" t="s">
        <v>19</v>
      </c>
      <c r="N313" s="227" t="s">
        <v>42</v>
      </c>
      <c r="O313" s="83"/>
      <c r="P313" s="228">
        <f>O313*H313</f>
        <v>0</v>
      </c>
      <c r="Q313" s="228">
        <v>0</v>
      </c>
      <c r="R313" s="228">
        <f>Q313*H313</f>
        <v>0</v>
      </c>
      <c r="S313" s="228">
        <v>0</v>
      </c>
      <c r="T313" s="229">
        <f>S313*H313</f>
        <v>0</v>
      </c>
      <c r="U313" s="37"/>
      <c r="V313" s="37"/>
      <c r="W313" s="37"/>
      <c r="X313" s="37"/>
      <c r="Y313" s="37"/>
      <c r="Z313" s="37"/>
      <c r="AA313" s="37"/>
      <c r="AB313" s="37"/>
      <c r="AC313" s="37"/>
      <c r="AD313" s="37"/>
      <c r="AE313" s="37"/>
      <c r="AR313" s="230" t="s">
        <v>208</v>
      </c>
      <c r="AT313" s="230" t="s">
        <v>203</v>
      </c>
      <c r="AU313" s="230" t="s">
        <v>80</v>
      </c>
      <c r="AY313" s="16" t="s">
        <v>202</v>
      </c>
      <c r="BE313" s="231">
        <f>IF(N313="základní",J313,0)</f>
        <v>0</v>
      </c>
      <c r="BF313" s="231">
        <f>IF(N313="snížená",J313,0)</f>
        <v>0</v>
      </c>
      <c r="BG313" s="231">
        <f>IF(N313="zákl. přenesená",J313,0)</f>
        <v>0</v>
      </c>
      <c r="BH313" s="231">
        <f>IF(N313="sníž. přenesená",J313,0)</f>
        <v>0</v>
      </c>
      <c r="BI313" s="231">
        <f>IF(N313="nulová",J313,0)</f>
        <v>0</v>
      </c>
      <c r="BJ313" s="16" t="s">
        <v>78</v>
      </c>
      <c r="BK313" s="231">
        <f>ROUND(I313*H313,2)</f>
        <v>0</v>
      </c>
      <c r="BL313" s="16" t="s">
        <v>209</v>
      </c>
      <c r="BM313" s="230" t="s">
        <v>1075</v>
      </c>
    </row>
    <row r="314" s="2" customFormat="1" ht="21.75" customHeight="1">
      <c r="A314" s="37"/>
      <c r="B314" s="38"/>
      <c r="C314" s="218" t="s">
        <v>1076</v>
      </c>
      <c r="D314" s="218" t="s">
        <v>203</v>
      </c>
      <c r="E314" s="219" t="s">
        <v>1077</v>
      </c>
      <c r="F314" s="220" t="s">
        <v>1078</v>
      </c>
      <c r="G314" s="221" t="s">
        <v>266</v>
      </c>
      <c r="H314" s="222">
        <v>1</v>
      </c>
      <c r="I314" s="223"/>
      <c r="J314" s="224">
        <f>ROUND(I314*H314,2)</f>
        <v>0</v>
      </c>
      <c r="K314" s="220" t="s">
        <v>207</v>
      </c>
      <c r="L314" s="225"/>
      <c r="M314" s="226" t="s">
        <v>19</v>
      </c>
      <c r="N314" s="227" t="s">
        <v>42</v>
      </c>
      <c r="O314" s="83"/>
      <c r="P314" s="228">
        <f>O314*H314</f>
        <v>0</v>
      </c>
      <c r="Q314" s="228">
        <v>0</v>
      </c>
      <c r="R314" s="228">
        <f>Q314*H314</f>
        <v>0</v>
      </c>
      <c r="S314" s="228">
        <v>0</v>
      </c>
      <c r="T314" s="229">
        <f>S314*H314</f>
        <v>0</v>
      </c>
      <c r="U314" s="37"/>
      <c r="V314" s="37"/>
      <c r="W314" s="37"/>
      <c r="X314" s="37"/>
      <c r="Y314" s="37"/>
      <c r="Z314" s="37"/>
      <c r="AA314" s="37"/>
      <c r="AB314" s="37"/>
      <c r="AC314" s="37"/>
      <c r="AD314" s="37"/>
      <c r="AE314" s="37"/>
      <c r="AR314" s="230" t="s">
        <v>208</v>
      </c>
      <c r="AT314" s="230" t="s">
        <v>203</v>
      </c>
      <c r="AU314" s="230" t="s">
        <v>80</v>
      </c>
      <c r="AY314" s="16" t="s">
        <v>202</v>
      </c>
      <c r="BE314" s="231">
        <f>IF(N314="základní",J314,0)</f>
        <v>0</v>
      </c>
      <c r="BF314" s="231">
        <f>IF(N314="snížená",J314,0)</f>
        <v>0</v>
      </c>
      <c r="BG314" s="231">
        <f>IF(N314="zákl. přenesená",J314,0)</f>
        <v>0</v>
      </c>
      <c r="BH314" s="231">
        <f>IF(N314="sníž. přenesená",J314,0)</f>
        <v>0</v>
      </c>
      <c r="BI314" s="231">
        <f>IF(N314="nulová",J314,0)</f>
        <v>0</v>
      </c>
      <c r="BJ314" s="16" t="s">
        <v>78</v>
      </c>
      <c r="BK314" s="231">
        <f>ROUND(I314*H314,2)</f>
        <v>0</v>
      </c>
      <c r="BL314" s="16" t="s">
        <v>209</v>
      </c>
      <c r="BM314" s="230" t="s">
        <v>1079</v>
      </c>
    </row>
    <row r="315" s="2" customFormat="1" ht="21.75" customHeight="1">
      <c r="A315" s="37"/>
      <c r="B315" s="38"/>
      <c r="C315" s="218" t="s">
        <v>1080</v>
      </c>
      <c r="D315" s="218" t="s">
        <v>203</v>
      </c>
      <c r="E315" s="219" t="s">
        <v>1081</v>
      </c>
      <c r="F315" s="220" t="s">
        <v>1082</v>
      </c>
      <c r="G315" s="221" t="s">
        <v>266</v>
      </c>
      <c r="H315" s="222">
        <v>1</v>
      </c>
      <c r="I315" s="223"/>
      <c r="J315" s="224">
        <f>ROUND(I315*H315,2)</f>
        <v>0</v>
      </c>
      <c r="K315" s="220" t="s">
        <v>207</v>
      </c>
      <c r="L315" s="225"/>
      <c r="M315" s="226" t="s">
        <v>19</v>
      </c>
      <c r="N315" s="227" t="s">
        <v>42</v>
      </c>
      <c r="O315" s="83"/>
      <c r="P315" s="228">
        <f>O315*H315</f>
        <v>0</v>
      </c>
      <c r="Q315" s="228">
        <v>0</v>
      </c>
      <c r="R315" s="228">
        <f>Q315*H315</f>
        <v>0</v>
      </c>
      <c r="S315" s="228">
        <v>0</v>
      </c>
      <c r="T315" s="229">
        <f>S315*H315</f>
        <v>0</v>
      </c>
      <c r="U315" s="37"/>
      <c r="V315" s="37"/>
      <c r="W315" s="37"/>
      <c r="X315" s="37"/>
      <c r="Y315" s="37"/>
      <c r="Z315" s="37"/>
      <c r="AA315" s="37"/>
      <c r="AB315" s="37"/>
      <c r="AC315" s="37"/>
      <c r="AD315" s="37"/>
      <c r="AE315" s="37"/>
      <c r="AR315" s="230" t="s">
        <v>208</v>
      </c>
      <c r="AT315" s="230" t="s">
        <v>203</v>
      </c>
      <c r="AU315" s="230" t="s">
        <v>80</v>
      </c>
      <c r="AY315" s="16" t="s">
        <v>202</v>
      </c>
      <c r="BE315" s="231">
        <f>IF(N315="základní",J315,0)</f>
        <v>0</v>
      </c>
      <c r="BF315" s="231">
        <f>IF(N315="snížená",J315,0)</f>
        <v>0</v>
      </c>
      <c r="BG315" s="231">
        <f>IF(N315="zákl. přenesená",J315,0)</f>
        <v>0</v>
      </c>
      <c r="BH315" s="231">
        <f>IF(N315="sníž. přenesená",J315,0)</f>
        <v>0</v>
      </c>
      <c r="BI315" s="231">
        <f>IF(N315="nulová",J315,0)</f>
        <v>0</v>
      </c>
      <c r="BJ315" s="16" t="s">
        <v>78</v>
      </c>
      <c r="BK315" s="231">
        <f>ROUND(I315*H315,2)</f>
        <v>0</v>
      </c>
      <c r="BL315" s="16" t="s">
        <v>209</v>
      </c>
      <c r="BM315" s="230" t="s">
        <v>1083</v>
      </c>
    </row>
    <row r="316" s="2" customFormat="1" ht="21.75" customHeight="1">
      <c r="A316" s="37"/>
      <c r="B316" s="38"/>
      <c r="C316" s="218" t="s">
        <v>1084</v>
      </c>
      <c r="D316" s="218" t="s">
        <v>203</v>
      </c>
      <c r="E316" s="219" t="s">
        <v>1085</v>
      </c>
      <c r="F316" s="220" t="s">
        <v>1086</v>
      </c>
      <c r="G316" s="221" t="s">
        <v>266</v>
      </c>
      <c r="H316" s="222">
        <v>8</v>
      </c>
      <c r="I316" s="223"/>
      <c r="J316" s="224">
        <f>ROUND(I316*H316,2)</f>
        <v>0</v>
      </c>
      <c r="K316" s="220" t="s">
        <v>207</v>
      </c>
      <c r="L316" s="225"/>
      <c r="M316" s="226" t="s">
        <v>19</v>
      </c>
      <c r="N316" s="227" t="s">
        <v>42</v>
      </c>
      <c r="O316" s="83"/>
      <c r="P316" s="228">
        <f>O316*H316</f>
        <v>0</v>
      </c>
      <c r="Q316" s="228">
        <v>0</v>
      </c>
      <c r="R316" s="228">
        <f>Q316*H316</f>
        <v>0</v>
      </c>
      <c r="S316" s="228">
        <v>0</v>
      </c>
      <c r="T316" s="229">
        <f>S316*H316</f>
        <v>0</v>
      </c>
      <c r="U316" s="37"/>
      <c r="V316" s="37"/>
      <c r="W316" s="37"/>
      <c r="X316" s="37"/>
      <c r="Y316" s="37"/>
      <c r="Z316" s="37"/>
      <c r="AA316" s="37"/>
      <c r="AB316" s="37"/>
      <c r="AC316" s="37"/>
      <c r="AD316" s="37"/>
      <c r="AE316" s="37"/>
      <c r="AR316" s="230" t="s">
        <v>275</v>
      </c>
      <c r="AT316" s="230" t="s">
        <v>203</v>
      </c>
      <c r="AU316" s="230" t="s">
        <v>80</v>
      </c>
      <c r="AY316" s="16" t="s">
        <v>202</v>
      </c>
      <c r="BE316" s="231">
        <f>IF(N316="základní",J316,0)</f>
        <v>0</v>
      </c>
      <c r="BF316" s="231">
        <f>IF(N316="snížená",J316,0)</f>
        <v>0</v>
      </c>
      <c r="BG316" s="231">
        <f>IF(N316="zákl. přenesená",J316,0)</f>
        <v>0</v>
      </c>
      <c r="BH316" s="231">
        <f>IF(N316="sníž. přenesená",J316,0)</f>
        <v>0</v>
      </c>
      <c r="BI316" s="231">
        <f>IF(N316="nulová",J316,0)</f>
        <v>0</v>
      </c>
      <c r="BJ316" s="16" t="s">
        <v>78</v>
      </c>
      <c r="BK316" s="231">
        <f>ROUND(I316*H316,2)</f>
        <v>0</v>
      </c>
      <c r="BL316" s="16" t="s">
        <v>275</v>
      </c>
      <c r="BM316" s="230" t="s">
        <v>1087</v>
      </c>
    </row>
    <row r="317" s="2" customFormat="1" ht="21.75" customHeight="1">
      <c r="A317" s="37"/>
      <c r="B317" s="38"/>
      <c r="C317" s="218" t="s">
        <v>1088</v>
      </c>
      <c r="D317" s="218" t="s">
        <v>203</v>
      </c>
      <c r="E317" s="219" t="s">
        <v>1089</v>
      </c>
      <c r="F317" s="220" t="s">
        <v>1090</v>
      </c>
      <c r="G317" s="221" t="s">
        <v>266</v>
      </c>
      <c r="H317" s="222">
        <v>3</v>
      </c>
      <c r="I317" s="223"/>
      <c r="J317" s="224">
        <f>ROUND(I317*H317,2)</f>
        <v>0</v>
      </c>
      <c r="K317" s="220" t="s">
        <v>207</v>
      </c>
      <c r="L317" s="225"/>
      <c r="M317" s="226" t="s">
        <v>19</v>
      </c>
      <c r="N317" s="227" t="s">
        <v>42</v>
      </c>
      <c r="O317" s="83"/>
      <c r="P317" s="228">
        <f>O317*H317</f>
        <v>0</v>
      </c>
      <c r="Q317" s="228">
        <v>0</v>
      </c>
      <c r="R317" s="228">
        <f>Q317*H317</f>
        <v>0</v>
      </c>
      <c r="S317" s="228">
        <v>0</v>
      </c>
      <c r="T317" s="229">
        <f>S317*H317</f>
        <v>0</v>
      </c>
      <c r="U317" s="37"/>
      <c r="V317" s="37"/>
      <c r="W317" s="37"/>
      <c r="X317" s="37"/>
      <c r="Y317" s="37"/>
      <c r="Z317" s="37"/>
      <c r="AA317" s="37"/>
      <c r="AB317" s="37"/>
      <c r="AC317" s="37"/>
      <c r="AD317" s="37"/>
      <c r="AE317" s="37"/>
      <c r="AR317" s="230" t="s">
        <v>208</v>
      </c>
      <c r="AT317" s="230" t="s">
        <v>203</v>
      </c>
      <c r="AU317" s="230" t="s">
        <v>80</v>
      </c>
      <c r="AY317" s="16" t="s">
        <v>202</v>
      </c>
      <c r="BE317" s="231">
        <f>IF(N317="základní",J317,0)</f>
        <v>0</v>
      </c>
      <c r="BF317" s="231">
        <f>IF(N317="snížená",J317,0)</f>
        <v>0</v>
      </c>
      <c r="BG317" s="231">
        <f>IF(N317="zákl. přenesená",J317,0)</f>
        <v>0</v>
      </c>
      <c r="BH317" s="231">
        <f>IF(N317="sníž. přenesená",J317,0)</f>
        <v>0</v>
      </c>
      <c r="BI317" s="231">
        <f>IF(N317="nulová",J317,0)</f>
        <v>0</v>
      </c>
      <c r="BJ317" s="16" t="s">
        <v>78</v>
      </c>
      <c r="BK317" s="231">
        <f>ROUND(I317*H317,2)</f>
        <v>0</v>
      </c>
      <c r="BL317" s="16" t="s">
        <v>209</v>
      </c>
      <c r="BM317" s="230" t="s">
        <v>1091</v>
      </c>
    </row>
    <row r="318" s="2" customFormat="1" ht="21.75" customHeight="1">
      <c r="A318" s="37"/>
      <c r="B318" s="38"/>
      <c r="C318" s="218" t="s">
        <v>1092</v>
      </c>
      <c r="D318" s="218" t="s">
        <v>203</v>
      </c>
      <c r="E318" s="219" t="s">
        <v>1093</v>
      </c>
      <c r="F318" s="220" t="s">
        <v>1094</v>
      </c>
      <c r="G318" s="221" t="s">
        <v>266</v>
      </c>
      <c r="H318" s="222">
        <v>3</v>
      </c>
      <c r="I318" s="223"/>
      <c r="J318" s="224">
        <f>ROUND(I318*H318,2)</f>
        <v>0</v>
      </c>
      <c r="K318" s="220" t="s">
        <v>207</v>
      </c>
      <c r="L318" s="225"/>
      <c r="M318" s="226" t="s">
        <v>19</v>
      </c>
      <c r="N318" s="227" t="s">
        <v>42</v>
      </c>
      <c r="O318" s="83"/>
      <c r="P318" s="228">
        <f>O318*H318</f>
        <v>0</v>
      </c>
      <c r="Q318" s="228">
        <v>0</v>
      </c>
      <c r="R318" s="228">
        <f>Q318*H318</f>
        <v>0</v>
      </c>
      <c r="S318" s="228">
        <v>0</v>
      </c>
      <c r="T318" s="229">
        <f>S318*H318</f>
        <v>0</v>
      </c>
      <c r="U318" s="37"/>
      <c r="V318" s="37"/>
      <c r="W318" s="37"/>
      <c r="X318" s="37"/>
      <c r="Y318" s="37"/>
      <c r="Z318" s="37"/>
      <c r="AA318" s="37"/>
      <c r="AB318" s="37"/>
      <c r="AC318" s="37"/>
      <c r="AD318" s="37"/>
      <c r="AE318" s="37"/>
      <c r="AR318" s="230" t="s">
        <v>208</v>
      </c>
      <c r="AT318" s="230" t="s">
        <v>203</v>
      </c>
      <c r="AU318" s="230" t="s">
        <v>80</v>
      </c>
      <c r="AY318" s="16" t="s">
        <v>202</v>
      </c>
      <c r="BE318" s="231">
        <f>IF(N318="základní",J318,0)</f>
        <v>0</v>
      </c>
      <c r="BF318" s="231">
        <f>IF(N318="snížená",J318,0)</f>
        <v>0</v>
      </c>
      <c r="BG318" s="231">
        <f>IF(N318="zákl. přenesená",J318,0)</f>
        <v>0</v>
      </c>
      <c r="BH318" s="231">
        <f>IF(N318="sníž. přenesená",J318,0)</f>
        <v>0</v>
      </c>
      <c r="BI318" s="231">
        <f>IF(N318="nulová",J318,0)</f>
        <v>0</v>
      </c>
      <c r="BJ318" s="16" t="s">
        <v>78</v>
      </c>
      <c r="BK318" s="231">
        <f>ROUND(I318*H318,2)</f>
        <v>0</v>
      </c>
      <c r="BL318" s="16" t="s">
        <v>209</v>
      </c>
      <c r="BM318" s="230" t="s">
        <v>1095</v>
      </c>
    </row>
    <row r="319" s="2" customFormat="1" ht="21.75" customHeight="1">
      <c r="A319" s="37"/>
      <c r="B319" s="38"/>
      <c r="C319" s="218" t="s">
        <v>1096</v>
      </c>
      <c r="D319" s="218" t="s">
        <v>203</v>
      </c>
      <c r="E319" s="219" t="s">
        <v>1097</v>
      </c>
      <c r="F319" s="220" t="s">
        <v>1098</v>
      </c>
      <c r="G319" s="221" t="s">
        <v>266</v>
      </c>
      <c r="H319" s="222">
        <v>3</v>
      </c>
      <c r="I319" s="223"/>
      <c r="J319" s="224">
        <f>ROUND(I319*H319,2)</f>
        <v>0</v>
      </c>
      <c r="K319" s="220" t="s">
        <v>207</v>
      </c>
      <c r="L319" s="225"/>
      <c r="M319" s="226" t="s">
        <v>19</v>
      </c>
      <c r="N319" s="227" t="s">
        <v>42</v>
      </c>
      <c r="O319" s="83"/>
      <c r="P319" s="228">
        <f>O319*H319</f>
        <v>0</v>
      </c>
      <c r="Q319" s="228">
        <v>0</v>
      </c>
      <c r="R319" s="228">
        <f>Q319*H319</f>
        <v>0</v>
      </c>
      <c r="S319" s="228">
        <v>0</v>
      </c>
      <c r="T319" s="229">
        <f>S319*H319</f>
        <v>0</v>
      </c>
      <c r="U319" s="37"/>
      <c r="V319" s="37"/>
      <c r="W319" s="37"/>
      <c r="X319" s="37"/>
      <c r="Y319" s="37"/>
      <c r="Z319" s="37"/>
      <c r="AA319" s="37"/>
      <c r="AB319" s="37"/>
      <c r="AC319" s="37"/>
      <c r="AD319" s="37"/>
      <c r="AE319" s="37"/>
      <c r="AR319" s="230" t="s">
        <v>208</v>
      </c>
      <c r="AT319" s="230" t="s">
        <v>203</v>
      </c>
      <c r="AU319" s="230" t="s">
        <v>80</v>
      </c>
      <c r="AY319" s="16" t="s">
        <v>202</v>
      </c>
      <c r="BE319" s="231">
        <f>IF(N319="základní",J319,0)</f>
        <v>0</v>
      </c>
      <c r="BF319" s="231">
        <f>IF(N319="snížená",J319,0)</f>
        <v>0</v>
      </c>
      <c r="BG319" s="231">
        <f>IF(N319="zákl. přenesená",J319,0)</f>
        <v>0</v>
      </c>
      <c r="BH319" s="231">
        <f>IF(N319="sníž. přenesená",J319,0)</f>
        <v>0</v>
      </c>
      <c r="BI319" s="231">
        <f>IF(N319="nulová",J319,0)</f>
        <v>0</v>
      </c>
      <c r="BJ319" s="16" t="s">
        <v>78</v>
      </c>
      <c r="BK319" s="231">
        <f>ROUND(I319*H319,2)</f>
        <v>0</v>
      </c>
      <c r="BL319" s="16" t="s">
        <v>209</v>
      </c>
      <c r="BM319" s="230" t="s">
        <v>1099</v>
      </c>
    </row>
    <row r="320" s="2" customFormat="1" ht="21.75" customHeight="1">
      <c r="A320" s="37"/>
      <c r="B320" s="38"/>
      <c r="C320" s="218" t="s">
        <v>1100</v>
      </c>
      <c r="D320" s="218" t="s">
        <v>203</v>
      </c>
      <c r="E320" s="219" t="s">
        <v>1101</v>
      </c>
      <c r="F320" s="220" t="s">
        <v>1102</v>
      </c>
      <c r="G320" s="221" t="s">
        <v>266</v>
      </c>
      <c r="H320" s="222">
        <v>3</v>
      </c>
      <c r="I320" s="223"/>
      <c r="J320" s="224">
        <f>ROUND(I320*H320,2)</f>
        <v>0</v>
      </c>
      <c r="K320" s="220" t="s">
        <v>207</v>
      </c>
      <c r="L320" s="225"/>
      <c r="M320" s="226" t="s">
        <v>19</v>
      </c>
      <c r="N320" s="227" t="s">
        <v>42</v>
      </c>
      <c r="O320" s="83"/>
      <c r="P320" s="228">
        <f>O320*H320</f>
        <v>0</v>
      </c>
      <c r="Q320" s="228">
        <v>0</v>
      </c>
      <c r="R320" s="228">
        <f>Q320*H320</f>
        <v>0</v>
      </c>
      <c r="S320" s="228">
        <v>0</v>
      </c>
      <c r="T320" s="229">
        <f>S320*H320</f>
        <v>0</v>
      </c>
      <c r="U320" s="37"/>
      <c r="V320" s="37"/>
      <c r="W320" s="37"/>
      <c r="X320" s="37"/>
      <c r="Y320" s="37"/>
      <c r="Z320" s="37"/>
      <c r="AA320" s="37"/>
      <c r="AB320" s="37"/>
      <c r="AC320" s="37"/>
      <c r="AD320" s="37"/>
      <c r="AE320" s="37"/>
      <c r="AR320" s="230" t="s">
        <v>208</v>
      </c>
      <c r="AT320" s="230" t="s">
        <v>203</v>
      </c>
      <c r="AU320" s="230" t="s">
        <v>80</v>
      </c>
      <c r="AY320" s="16" t="s">
        <v>202</v>
      </c>
      <c r="BE320" s="231">
        <f>IF(N320="základní",J320,0)</f>
        <v>0</v>
      </c>
      <c r="BF320" s="231">
        <f>IF(N320="snížená",J320,0)</f>
        <v>0</v>
      </c>
      <c r="BG320" s="231">
        <f>IF(N320="zákl. přenesená",J320,0)</f>
        <v>0</v>
      </c>
      <c r="BH320" s="231">
        <f>IF(N320="sníž. přenesená",J320,0)</f>
        <v>0</v>
      </c>
      <c r="BI320" s="231">
        <f>IF(N320="nulová",J320,0)</f>
        <v>0</v>
      </c>
      <c r="BJ320" s="16" t="s">
        <v>78</v>
      </c>
      <c r="BK320" s="231">
        <f>ROUND(I320*H320,2)</f>
        <v>0</v>
      </c>
      <c r="BL320" s="16" t="s">
        <v>209</v>
      </c>
      <c r="BM320" s="230" t="s">
        <v>1103</v>
      </c>
    </row>
    <row r="321" s="2" customFormat="1" ht="21.75" customHeight="1">
      <c r="A321" s="37"/>
      <c r="B321" s="38"/>
      <c r="C321" s="218" t="s">
        <v>1104</v>
      </c>
      <c r="D321" s="218" t="s">
        <v>203</v>
      </c>
      <c r="E321" s="219" t="s">
        <v>1105</v>
      </c>
      <c r="F321" s="220" t="s">
        <v>1106</v>
      </c>
      <c r="G321" s="221" t="s">
        <v>266</v>
      </c>
      <c r="H321" s="222">
        <v>2</v>
      </c>
      <c r="I321" s="223"/>
      <c r="J321" s="224">
        <f>ROUND(I321*H321,2)</f>
        <v>0</v>
      </c>
      <c r="K321" s="220" t="s">
        <v>207</v>
      </c>
      <c r="L321" s="225"/>
      <c r="M321" s="226" t="s">
        <v>19</v>
      </c>
      <c r="N321" s="227" t="s">
        <v>42</v>
      </c>
      <c r="O321" s="83"/>
      <c r="P321" s="228">
        <f>O321*H321</f>
        <v>0</v>
      </c>
      <c r="Q321" s="228">
        <v>0</v>
      </c>
      <c r="R321" s="228">
        <f>Q321*H321</f>
        <v>0</v>
      </c>
      <c r="S321" s="228">
        <v>0</v>
      </c>
      <c r="T321" s="229">
        <f>S321*H321</f>
        <v>0</v>
      </c>
      <c r="U321" s="37"/>
      <c r="V321" s="37"/>
      <c r="W321" s="37"/>
      <c r="X321" s="37"/>
      <c r="Y321" s="37"/>
      <c r="Z321" s="37"/>
      <c r="AA321" s="37"/>
      <c r="AB321" s="37"/>
      <c r="AC321" s="37"/>
      <c r="AD321" s="37"/>
      <c r="AE321" s="37"/>
      <c r="AR321" s="230" t="s">
        <v>208</v>
      </c>
      <c r="AT321" s="230" t="s">
        <v>203</v>
      </c>
      <c r="AU321" s="230" t="s">
        <v>80</v>
      </c>
      <c r="AY321" s="16" t="s">
        <v>202</v>
      </c>
      <c r="BE321" s="231">
        <f>IF(N321="základní",J321,0)</f>
        <v>0</v>
      </c>
      <c r="BF321" s="231">
        <f>IF(N321="snížená",J321,0)</f>
        <v>0</v>
      </c>
      <c r="BG321" s="231">
        <f>IF(N321="zákl. přenesená",J321,0)</f>
        <v>0</v>
      </c>
      <c r="BH321" s="231">
        <f>IF(N321="sníž. přenesená",J321,0)</f>
        <v>0</v>
      </c>
      <c r="BI321" s="231">
        <f>IF(N321="nulová",J321,0)</f>
        <v>0</v>
      </c>
      <c r="BJ321" s="16" t="s">
        <v>78</v>
      </c>
      <c r="BK321" s="231">
        <f>ROUND(I321*H321,2)</f>
        <v>0</v>
      </c>
      <c r="BL321" s="16" t="s">
        <v>209</v>
      </c>
      <c r="BM321" s="230" t="s">
        <v>1107</v>
      </c>
    </row>
    <row r="322" s="2" customFormat="1" ht="21.75" customHeight="1">
      <c r="A322" s="37"/>
      <c r="B322" s="38"/>
      <c r="C322" s="218" t="s">
        <v>1108</v>
      </c>
      <c r="D322" s="218" t="s">
        <v>203</v>
      </c>
      <c r="E322" s="219" t="s">
        <v>1109</v>
      </c>
      <c r="F322" s="220" t="s">
        <v>1110</v>
      </c>
      <c r="G322" s="221" t="s">
        <v>266</v>
      </c>
      <c r="H322" s="222">
        <v>8</v>
      </c>
      <c r="I322" s="223"/>
      <c r="J322" s="224">
        <f>ROUND(I322*H322,2)</f>
        <v>0</v>
      </c>
      <c r="K322" s="220" t="s">
        <v>207</v>
      </c>
      <c r="L322" s="225"/>
      <c r="M322" s="226" t="s">
        <v>19</v>
      </c>
      <c r="N322" s="227" t="s">
        <v>42</v>
      </c>
      <c r="O322" s="83"/>
      <c r="P322" s="228">
        <f>O322*H322</f>
        <v>0</v>
      </c>
      <c r="Q322" s="228">
        <v>0</v>
      </c>
      <c r="R322" s="228">
        <f>Q322*H322</f>
        <v>0</v>
      </c>
      <c r="S322" s="228">
        <v>0</v>
      </c>
      <c r="T322" s="229">
        <f>S322*H322</f>
        <v>0</v>
      </c>
      <c r="U322" s="37"/>
      <c r="V322" s="37"/>
      <c r="W322" s="37"/>
      <c r="X322" s="37"/>
      <c r="Y322" s="37"/>
      <c r="Z322" s="37"/>
      <c r="AA322" s="37"/>
      <c r="AB322" s="37"/>
      <c r="AC322" s="37"/>
      <c r="AD322" s="37"/>
      <c r="AE322" s="37"/>
      <c r="AR322" s="230" t="s">
        <v>208</v>
      </c>
      <c r="AT322" s="230" t="s">
        <v>203</v>
      </c>
      <c r="AU322" s="230" t="s">
        <v>80</v>
      </c>
      <c r="AY322" s="16" t="s">
        <v>202</v>
      </c>
      <c r="BE322" s="231">
        <f>IF(N322="základní",J322,0)</f>
        <v>0</v>
      </c>
      <c r="BF322" s="231">
        <f>IF(N322="snížená",J322,0)</f>
        <v>0</v>
      </c>
      <c r="BG322" s="231">
        <f>IF(N322="zákl. přenesená",J322,0)</f>
        <v>0</v>
      </c>
      <c r="BH322" s="231">
        <f>IF(N322="sníž. přenesená",J322,0)</f>
        <v>0</v>
      </c>
      <c r="BI322" s="231">
        <f>IF(N322="nulová",J322,0)</f>
        <v>0</v>
      </c>
      <c r="BJ322" s="16" t="s">
        <v>78</v>
      </c>
      <c r="BK322" s="231">
        <f>ROUND(I322*H322,2)</f>
        <v>0</v>
      </c>
      <c r="BL322" s="16" t="s">
        <v>209</v>
      </c>
      <c r="BM322" s="230" t="s">
        <v>1111</v>
      </c>
    </row>
    <row r="323" s="2" customFormat="1" ht="21.75" customHeight="1">
      <c r="A323" s="37"/>
      <c r="B323" s="38"/>
      <c r="C323" s="218" t="s">
        <v>1112</v>
      </c>
      <c r="D323" s="218" t="s">
        <v>203</v>
      </c>
      <c r="E323" s="219" t="s">
        <v>1113</v>
      </c>
      <c r="F323" s="220" t="s">
        <v>1114</v>
      </c>
      <c r="G323" s="221" t="s">
        <v>266</v>
      </c>
      <c r="H323" s="222">
        <v>4</v>
      </c>
      <c r="I323" s="223"/>
      <c r="J323" s="224">
        <f>ROUND(I323*H323,2)</f>
        <v>0</v>
      </c>
      <c r="K323" s="220" t="s">
        <v>207</v>
      </c>
      <c r="L323" s="225"/>
      <c r="M323" s="226" t="s">
        <v>19</v>
      </c>
      <c r="N323" s="227" t="s">
        <v>42</v>
      </c>
      <c r="O323" s="83"/>
      <c r="P323" s="228">
        <f>O323*H323</f>
        <v>0</v>
      </c>
      <c r="Q323" s="228">
        <v>0</v>
      </c>
      <c r="R323" s="228">
        <f>Q323*H323</f>
        <v>0</v>
      </c>
      <c r="S323" s="228">
        <v>0</v>
      </c>
      <c r="T323" s="229">
        <f>S323*H323</f>
        <v>0</v>
      </c>
      <c r="U323" s="37"/>
      <c r="V323" s="37"/>
      <c r="W323" s="37"/>
      <c r="X323" s="37"/>
      <c r="Y323" s="37"/>
      <c r="Z323" s="37"/>
      <c r="AA323" s="37"/>
      <c r="AB323" s="37"/>
      <c r="AC323" s="37"/>
      <c r="AD323" s="37"/>
      <c r="AE323" s="37"/>
      <c r="AR323" s="230" t="s">
        <v>208</v>
      </c>
      <c r="AT323" s="230" t="s">
        <v>203</v>
      </c>
      <c r="AU323" s="230" t="s">
        <v>80</v>
      </c>
      <c r="AY323" s="16" t="s">
        <v>202</v>
      </c>
      <c r="BE323" s="231">
        <f>IF(N323="základní",J323,0)</f>
        <v>0</v>
      </c>
      <c r="BF323" s="231">
        <f>IF(N323="snížená",J323,0)</f>
        <v>0</v>
      </c>
      <c r="BG323" s="231">
        <f>IF(N323="zákl. přenesená",J323,0)</f>
        <v>0</v>
      </c>
      <c r="BH323" s="231">
        <f>IF(N323="sníž. přenesená",J323,0)</f>
        <v>0</v>
      </c>
      <c r="BI323" s="231">
        <f>IF(N323="nulová",J323,0)</f>
        <v>0</v>
      </c>
      <c r="BJ323" s="16" t="s">
        <v>78</v>
      </c>
      <c r="BK323" s="231">
        <f>ROUND(I323*H323,2)</f>
        <v>0</v>
      </c>
      <c r="BL323" s="16" t="s">
        <v>209</v>
      </c>
      <c r="BM323" s="230" t="s">
        <v>1115</v>
      </c>
    </row>
    <row r="324" s="2" customFormat="1" ht="21.75" customHeight="1">
      <c r="A324" s="37"/>
      <c r="B324" s="38"/>
      <c r="C324" s="232" t="s">
        <v>1116</v>
      </c>
      <c r="D324" s="232" t="s">
        <v>259</v>
      </c>
      <c r="E324" s="233" t="s">
        <v>1117</v>
      </c>
      <c r="F324" s="234" t="s">
        <v>1118</v>
      </c>
      <c r="G324" s="235" t="s">
        <v>266</v>
      </c>
      <c r="H324" s="236">
        <v>4</v>
      </c>
      <c r="I324" s="237"/>
      <c r="J324" s="238">
        <f>ROUND(I324*H324,2)</f>
        <v>0</v>
      </c>
      <c r="K324" s="234" t="s">
        <v>207</v>
      </c>
      <c r="L324" s="43"/>
      <c r="M324" s="239" t="s">
        <v>19</v>
      </c>
      <c r="N324" s="240" t="s">
        <v>42</v>
      </c>
      <c r="O324" s="83"/>
      <c r="P324" s="228">
        <f>O324*H324</f>
        <v>0</v>
      </c>
      <c r="Q324" s="228">
        <v>0</v>
      </c>
      <c r="R324" s="228">
        <f>Q324*H324</f>
        <v>0</v>
      </c>
      <c r="S324" s="228">
        <v>0</v>
      </c>
      <c r="T324" s="229">
        <f>S324*H324</f>
        <v>0</v>
      </c>
      <c r="U324" s="37"/>
      <c r="V324" s="37"/>
      <c r="W324" s="37"/>
      <c r="X324" s="37"/>
      <c r="Y324" s="37"/>
      <c r="Z324" s="37"/>
      <c r="AA324" s="37"/>
      <c r="AB324" s="37"/>
      <c r="AC324" s="37"/>
      <c r="AD324" s="37"/>
      <c r="AE324" s="37"/>
      <c r="AR324" s="230" t="s">
        <v>209</v>
      </c>
      <c r="AT324" s="230" t="s">
        <v>259</v>
      </c>
      <c r="AU324" s="230" t="s">
        <v>80</v>
      </c>
      <c r="AY324" s="16" t="s">
        <v>202</v>
      </c>
      <c r="BE324" s="231">
        <f>IF(N324="základní",J324,0)</f>
        <v>0</v>
      </c>
      <c r="BF324" s="231">
        <f>IF(N324="snížená",J324,0)</f>
        <v>0</v>
      </c>
      <c r="BG324" s="231">
        <f>IF(N324="zákl. přenesená",J324,0)</f>
        <v>0</v>
      </c>
      <c r="BH324" s="231">
        <f>IF(N324="sníž. přenesená",J324,0)</f>
        <v>0</v>
      </c>
      <c r="BI324" s="231">
        <f>IF(N324="nulová",J324,0)</f>
        <v>0</v>
      </c>
      <c r="BJ324" s="16" t="s">
        <v>78</v>
      </c>
      <c r="BK324" s="231">
        <f>ROUND(I324*H324,2)</f>
        <v>0</v>
      </c>
      <c r="BL324" s="16" t="s">
        <v>209</v>
      </c>
      <c r="BM324" s="230" t="s">
        <v>1119</v>
      </c>
    </row>
    <row r="325" s="2" customFormat="1" ht="21.75" customHeight="1">
      <c r="A325" s="37"/>
      <c r="B325" s="38"/>
      <c r="C325" s="232" t="s">
        <v>1120</v>
      </c>
      <c r="D325" s="232" t="s">
        <v>259</v>
      </c>
      <c r="E325" s="233" t="s">
        <v>1121</v>
      </c>
      <c r="F325" s="234" t="s">
        <v>1122</v>
      </c>
      <c r="G325" s="235" t="s">
        <v>1123</v>
      </c>
      <c r="H325" s="236">
        <v>800</v>
      </c>
      <c r="I325" s="237"/>
      <c r="J325" s="238">
        <f>ROUND(I325*H325,2)</f>
        <v>0</v>
      </c>
      <c r="K325" s="234" t="s">
        <v>207</v>
      </c>
      <c r="L325" s="43"/>
      <c r="M325" s="239" t="s">
        <v>19</v>
      </c>
      <c r="N325" s="240" t="s">
        <v>42</v>
      </c>
      <c r="O325" s="83"/>
      <c r="P325" s="228">
        <f>O325*H325</f>
        <v>0</v>
      </c>
      <c r="Q325" s="228">
        <v>0</v>
      </c>
      <c r="R325" s="228">
        <f>Q325*H325</f>
        <v>0</v>
      </c>
      <c r="S325" s="228">
        <v>0</v>
      </c>
      <c r="T325" s="229">
        <f>S325*H325</f>
        <v>0</v>
      </c>
      <c r="U325" s="37"/>
      <c r="V325" s="37"/>
      <c r="W325" s="37"/>
      <c r="X325" s="37"/>
      <c r="Y325" s="37"/>
      <c r="Z325" s="37"/>
      <c r="AA325" s="37"/>
      <c r="AB325" s="37"/>
      <c r="AC325" s="37"/>
      <c r="AD325" s="37"/>
      <c r="AE325" s="37"/>
      <c r="AR325" s="230" t="s">
        <v>209</v>
      </c>
      <c r="AT325" s="230" t="s">
        <v>259</v>
      </c>
      <c r="AU325" s="230" t="s">
        <v>80</v>
      </c>
      <c r="AY325" s="16" t="s">
        <v>202</v>
      </c>
      <c r="BE325" s="231">
        <f>IF(N325="základní",J325,0)</f>
        <v>0</v>
      </c>
      <c r="BF325" s="231">
        <f>IF(N325="snížená",J325,0)</f>
        <v>0</v>
      </c>
      <c r="BG325" s="231">
        <f>IF(N325="zákl. přenesená",J325,0)</f>
        <v>0</v>
      </c>
      <c r="BH325" s="231">
        <f>IF(N325="sníž. přenesená",J325,0)</f>
        <v>0</v>
      </c>
      <c r="BI325" s="231">
        <f>IF(N325="nulová",J325,0)</f>
        <v>0</v>
      </c>
      <c r="BJ325" s="16" t="s">
        <v>78</v>
      </c>
      <c r="BK325" s="231">
        <f>ROUND(I325*H325,2)</f>
        <v>0</v>
      </c>
      <c r="BL325" s="16" t="s">
        <v>209</v>
      </c>
      <c r="BM325" s="230" t="s">
        <v>1124</v>
      </c>
    </row>
    <row r="326" s="2" customFormat="1" ht="33" customHeight="1">
      <c r="A326" s="37"/>
      <c r="B326" s="38"/>
      <c r="C326" s="232" t="s">
        <v>1125</v>
      </c>
      <c r="D326" s="232" t="s">
        <v>259</v>
      </c>
      <c r="E326" s="233" t="s">
        <v>1126</v>
      </c>
      <c r="F326" s="234" t="s">
        <v>1127</v>
      </c>
      <c r="G326" s="235" t="s">
        <v>1123</v>
      </c>
      <c r="H326" s="236">
        <v>120</v>
      </c>
      <c r="I326" s="237"/>
      <c r="J326" s="238">
        <f>ROUND(I326*H326,2)</f>
        <v>0</v>
      </c>
      <c r="K326" s="234" t="s">
        <v>207</v>
      </c>
      <c r="L326" s="43"/>
      <c r="M326" s="239" t="s">
        <v>19</v>
      </c>
      <c r="N326" s="240" t="s">
        <v>42</v>
      </c>
      <c r="O326" s="83"/>
      <c r="P326" s="228">
        <f>O326*H326</f>
        <v>0</v>
      </c>
      <c r="Q326" s="228">
        <v>0</v>
      </c>
      <c r="R326" s="228">
        <f>Q326*H326</f>
        <v>0</v>
      </c>
      <c r="S326" s="228">
        <v>0</v>
      </c>
      <c r="T326" s="229">
        <f>S326*H326</f>
        <v>0</v>
      </c>
      <c r="U326" s="37"/>
      <c r="V326" s="37"/>
      <c r="W326" s="37"/>
      <c r="X326" s="37"/>
      <c r="Y326" s="37"/>
      <c r="Z326" s="37"/>
      <c r="AA326" s="37"/>
      <c r="AB326" s="37"/>
      <c r="AC326" s="37"/>
      <c r="AD326" s="37"/>
      <c r="AE326" s="37"/>
      <c r="AR326" s="230" t="s">
        <v>209</v>
      </c>
      <c r="AT326" s="230" t="s">
        <v>259</v>
      </c>
      <c r="AU326" s="230" t="s">
        <v>80</v>
      </c>
      <c r="AY326" s="16" t="s">
        <v>202</v>
      </c>
      <c r="BE326" s="231">
        <f>IF(N326="základní",J326,0)</f>
        <v>0</v>
      </c>
      <c r="BF326" s="231">
        <f>IF(N326="snížená",J326,0)</f>
        <v>0</v>
      </c>
      <c r="BG326" s="231">
        <f>IF(N326="zákl. přenesená",J326,0)</f>
        <v>0</v>
      </c>
      <c r="BH326" s="231">
        <f>IF(N326="sníž. přenesená",J326,0)</f>
        <v>0</v>
      </c>
      <c r="BI326" s="231">
        <f>IF(N326="nulová",J326,0)</f>
        <v>0</v>
      </c>
      <c r="BJ326" s="16" t="s">
        <v>78</v>
      </c>
      <c r="BK326" s="231">
        <f>ROUND(I326*H326,2)</f>
        <v>0</v>
      </c>
      <c r="BL326" s="16" t="s">
        <v>209</v>
      </c>
      <c r="BM326" s="230" t="s">
        <v>1128</v>
      </c>
    </row>
    <row r="327" s="2" customFormat="1" ht="21.75" customHeight="1">
      <c r="A327" s="37"/>
      <c r="B327" s="38"/>
      <c r="C327" s="232" t="s">
        <v>1129</v>
      </c>
      <c r="D327" s="232" t="s">
        <v>259</v>
      </c>
      <c r="E327" s="233" t="s">
        <v>1130</v>
      </c>
      <c r="F327" s="234" t="s">
        <v>1131</v>
      </c>
      <c r="G327" s="235" t="s">
        <v>1123</v>
      </c>
      <c r="H327" s="236">
        <v>10</v>
      </c>
      <c r="I327" s="237"/>
      <c r="J327" s="238">
        <f>ROUND(I327*H327,2)</f>
        <v>0</v>
      </c>
      <c r="K327" s="234" t="s">
        <v>207</v>
      </c>
      <c r="L327" s="43"/>
      <c r="M327" s="239" t="s">
        <v>19</v>
      </c>
      <c r="N327" s="240" t="s">
        <v>42</v>
      </c>
      <c r="O327" s="83"/>
      <c r="P327" s="228">
        <f>O327*H327</f>
        <v>0</v>
      </c>
      <c r="Q327" s="228">
        <v>0</v>
      </c>
      <c r="R327" s="228">
        <f>Q327*H327</f>
        <v>0</v>
      </c>
      <c r="S327" s="228">
        <v>0</v>
      </c>
      <c r="T327" s="229">
        <f>S327*H327</f>
        <v>0</v>
      </c>
      <c r="U327" s="37"/>
      <c r="V327" s="37"/>
      <c r="W327" s="37"/>
      <c r="X327" s="37"/>
      <c r="Y327" s="37"/>
      <c r="Z327" s="37"/>
      <c r="AA327" s="37"/>
      <c r="AB327" s="37"/>
      <c r="AC327" s="37"/>
      <c r="AD327" s="37"/>
      <c r="AE327" s="37"/>
      <c r="AR327" s="230" t="s">
        <v>209</v>
      </c>
      <c r="AT327" s="230" t="s">
        <v>259</v>
      </c>
      <c r="AU327" s="230" t="s">
        <v>80</v>
      </c>
      <c r="AY327" s="16" t="s">
        <v>202</v>
      </c>
      <c r="BE327" s="231">
        <f>IF(N327="základní",J327,0)</f>
        <v>0</v>
      </c>
      <c r="BF327" s="231">
        <f>IF(N327="snížená",J327,0)</f>
        <v>0</v>
      </c>
      <c r="BG327" s="231">
        <f>IF(N327="zákl. přenesená",J327,0)</f>
        <v>0</v>
      </c>
      <c r="BH327" s="231">
        <f>IF(N327="sníž. přenesená",J327,0)</f>
        <v>0</v>
      </c>
      <c r="BI327" s="231">
        <f>IF(N327="nulová",J327,0)</f>
        <v>0</v>
      </c>
      <c r="BJ327" s="16" t="s">
        <v>78</v>
      </c>
      <c r="BK327" s="231">
        <f>ROUND(I327*H327,2)</f>
        <v>0</v>
      </c>
      <c r="BL327" s="16" t="s">
        <v>209</v>
      </c>
      <c r="BM327" s="230" t="s">
        <v>1132</v>
      </c>
    </row>
    <row r="328" s="2" customFormat="1" ht="21.75" customHeight="1">
      <c r="A328" s="37"/>
      <c r="B328" s="38"/>
      <c r="C328" s="232" t="s">
        <v>1133</v>
      </c>
      <c r="D328" s="232" t="s">
        <v>259</v>
      </c>
      <c r="E328" s="233" t="s">
        <v>1134</v>
      </c>
      <c r="F328" s="234" t="s">
        <v>1135</v>
      </c>
      <c r="G328" s="235" t="s">
        <v>1123</v>
      </c>
      <c r="H328" s="236">
        <v>350</v>
      </c>
      <c r="I328" s="237"/>
      <c r="J328" s="238">
        <f>ROUND(I328*H328,2)</f>
        <v>0</v>
      </c>
      <c r="K328" s="234" t="s">
        <v>207</v>
      </c>
      <c r="L328" s="43"/>
      <c r="M328" s="239" t="s">
        <v>19</v>
      </c>
      <c r="N328" s="240" t="s">
        <v>42</v>
      </c>
      <c r="O328" s="83"/>
      <c r="P328" s="228">
        <f>O328*H328</f>
        <v>0</v>
      </c>
      <c r="Q328" s="228">
        <v>0</v>
      </c>
      <c r="R328" s="228">
        <f>Q328*H328</f>
        <v>0</v>
      </c>
      <c r="S328" s="228">
        <v>0</v>
      </c>
      <c r="T328" s="229">
        <f>S328*H328</f>
        <v>0</v>
      </c>
      <c r="U328" s="37"/>
      <c r="V328" s="37"/>
      <c r="W328" s="37"/>
      <c r="X328" s="37"/>
      <c r="Y328" s="37"/>
      <c r="Z328" s="37"/>
      <c r="AA328" s="37"/>
      <c r="AB328" s="37"/>
      <c r="AC328" s="37"/>
      <c r="AD328" s="37"/>
      <c r="AE328" s="37"/>
      <c r="AR328" s="230" t="s">
        <v>209</v>
      </c>
      <c r="AT328" s="230" t="s">
        <v>259</v>
      </c>
      <c r="AU328" s="230" t="s">
        <v>80</v>
      </c>
      <c r="AY328" s="16" t="s">
        <v>202</v>
      </c>
      <c r="BE328" s="231">
        <f>IF(N328="základní",J328,0)</f>
        <v>0</v>
      </c>
      <c r="BF328" s="231">
        <f>IF(N328="snížená",J328,0)</f>
        <v>0</v>
      </c>
      <c r="BG328" s="231">
        <f>IF(N328="zákl. přenesená",J328,0)</f>
        <v>0</v>
      </c>
      <c r="BH328" s="231">
        <f>IF(N328="sníž. přenesená",J328,0)</f>
        <v>0</v>
      </c>
      <c r="BI328" s="231">
        <f>IF(N328="nulová",J328,0)</f>
        <v>0</v>
      </c>
      <c r="BJ328" s="16" t="s">
        <v>78</v>
      </c>
      <c r="BK328" s="231">
        <f>ROUND(I328*H328,2)</f>
        <v>0</v>
      </c>
      <c r="BL328" s="16" t="s">
        <v>209</v>
      </c>
      <c r="BM328" s="230" t="s">
        <v>1136</v>
      </c>
    </row>
    <row r="329" s="11" customFormat="1" ht="22.8" customHeight="1">
      <c r="A329" s="11"/>
      <c r="B329" s="204"/>
      <c r="C329" s="205"/>
      <c r="D329" s="206" t="s">
        <v>70</v>
      </c>
      <c r="E329" s="252" t="s">
        <v>1137</v>
      </c>
      <c r="F329" s="252" t="s">
        <v>1138</v>
      </c>
      <c r="G329" s="205"/>
      <c r="H329" s="205"/>
      <c r="I329" s="208"/>
      <c r="J329" s="253">
        <f>BK329</f>
        <v>0</v>
      </c>
      <c r="K329" s="205"/>
      <c r="L329" s="210"/>
      <c r="M329" s="211"/>
      <c r="N329" s="212"/>
      <c r="O329" s="212"/>
      <c r="P329" s="213">
        <f>SUM(P330:P348)</f>
        <v>0</v>
      </c>
      <c r="Q329" s="212"/>
      <c r="R329" s="213">
        <f>SUM(R330:R348)</f>
        <v>0</v>
      </c>
      <c r="S329" s="212"/>
      <c r="T329" s="214">
        <f>SUM(T330:T348)</f>
        <v>0</v>
      </c>
      <c r="U329" s="11"/>
      <c r="V329" s="11"/>
      <c r="W329" s="11"/>
      <c r="X329" s="11"/>
      <c r="Y329" s="11"/>
      <c r="Z329" s="11"/>
      <c r="AA329" s="11"/>
      <c r="AB329" s="11"/>
      <c r="AC329" s="11"/>
      <c r="AD329" s="11"/>
      <c r="AE329" s="11"/>
      <c r="AR329" s="215" t="s">
        <v>78</v>
      </c>
      <c r="AT329" s="216" t="s">
        <v>70</v>
      </c>
      <c r="AU329" s="216" t="s">
        <v>78</v>
      </c>
      <c r="AY329" s="215" t="s">
        <v>202</v>
      </c>
      <c r="BK329" s="217">
        <f>SUM(BK330:BK348)</f>
        <v>0</v>
      </c>
    </row>
    <row r="330" s="2" customFormat="1" ht="21.75" customHeight="1">
      <c r="A330" s="37"/>
      <c r="B330" s="38"/>
      <c r="C330" s="218" t="s">
        <v>1139</v>
      </c>
      <c r="D330" s="218" t="s">
        <v>203</v>
      </c>
      <c r="E330" s="219" t="s">
        <v>1140</v>
      </c>
      <c r="F330" s="220" t="s">
        <v>1141</v>
      </c>
      <c r="G330" s="221" t="s">
        <v>266</v>
      </c>
      <c r="H330" s="222">
        <v>1</v>
      </c>
      <c r="I330" s="223"/>
      <c r="J330" s="224">
        <f>ROUND(I330*H330,2)</f>
        <v>0</v>
      </c>
      <c r="K330" s="220" t="s">
        <v>207</v>
      </c>
      <c r="L330" s="225"/>
      <c r="M330" s="226" t="s">
        <v>19</v>
      </c>
      <c r="N330" s="227" t="s">
        <v>42</v>
      </c>
      <c r="O330" s="83"/>
      <c r="P330" s="228">
        <f>O330*H330</f>
        <v>0</v>
      </c>
      <c r="Q330" s="228">
        <v>0</v>
      </c>
      <c r="R330" s="228">
        <f>Q330*H330</f>
        <v>0</v>
      </c>
      <c r="S330" s="228">
        <v>0</v>
      </c>
      <c r="T330" s="229">
        <f>S330*H330</f>
        <v>0</v>
      </c>
      <c r="U330" s="37"/>
      <c r="V330" s="37"/>
      <c r="W330" s="37"/>
      <c r="X330" s="37"/>
      <c r="Y330" s="37"/>
      <c r="Z330" s="37"/>
      <c r="AA330" s="37"/>
      <c r="AB330" s="37"/>
      <c r="AC330" s="37"/>
      <c r="AD330" s="37"/>
      <c r="AE330" s="37"/>
      <c r="AR330" s="230" t="s">
        <v>275</v>
      </c>
      <c r="AT330" s="230" t="s">
        <v>203</v>
      </c>
      <c r="AU330" s="230" t="s">
        <v>80</v>
      </c>
      <c r="AY330" s="16" t="s">
        <v>202</v>
      </c>
      <c r="BE330" s="231">
        <f>IF(N330="základní",J330,0)</f>
        <v>0</v>
      </c>
      <c r="BF330" s="231">
        <f>IF(N330="snížená",J330,0)</f>
        <v>0</v>
      </c>
      <c r="BG330" s="231">
        <f>IF(N330="zákl. přenesená",J330,0)</f>
        <v>0</v>
      </c>
      <c r="BH330" s="231">
        <f>IF(N330="sníž. přenesená",J330,0)</f>
        <v>0</v>
      </c>
      <c r="BI330" s="231">
        <f>IF(N330="nulová",J330,0)</f>
        <v>0</v>
      </c>
      <c r="BJ330" s="16" t="s">
        <v>78</v>
      </c>
      <c r="BK330" s="231">
        <f>ROUND(I330*H330,2)</f>
        <v>0</v>
      </c>
      <c r="BL330" s="16" t="s">
        <v>275</v>
      </c>
      <c r="BM330" s="230" t="s">
        <v>1142</v>
      </c>
    </row>
    <row r="331" s="2" customFormat="1" ht="21.75" customHeight="1">
      <c r="A331" s="37"/>
      <c r="B331" s="38"/>
      <c r="C331" s="218" t="s">
        <v>1143</v>
      </c>
      <c r="D331" s="218" t="s">
        <v>203</v>
      </c>
      <c r="E331" s="219" t="s">
        <v>1144</v>
      </c>
      <c r="F331" s="220" t="s">
        <v>1145</v>
      </c>
      <c r="G331" s="221" t="s">
        <v>266</v>
      </c>
      <c r="H331" s="222">
        <v>1</v>
      </c>
      <c r="I331" s="223"/>
      <c r="J331" s="224">
        <f>ROUND(I331*H331,2)</f>
        <v>0</v>
      </c>
      <c r="K331" s="220" t="s">
        <v>207</v>
      </c>
      <c r="L331" s="225"/>
      <c r="M331" s="226" t="s">
        <v>19</v>
      </c>
      <c r="N331" s="227" t="s">
        <v>42</v>
      </c>
      <c r="O331" s="83"/>
      <c r="P331" s="228">
        <f>O331*H331</f>
        <v>0</v>
      </c>
      <c r="Q331" s="228">
        <v>0</v>
      </c>
      <c r="R331" s="228">
        <f>Q331*H331</f>
        <v>0</v>
      </c>
      <c r="S331" s="228">
        <v>0</v>
      </c>
      <c r="T331" s="229">
        <f>S331*H331</f>
        <v>0</v>
      </c>
      <c r="U331" s="37"/>
      <c r="V331" s="37"/>
      <c r="W331" s="37"/>
      <c r="X331" s="37"/>
      <c r="Y331" s="37"/>
      <c r="Z331" s="37"/>
      <c r="AA331" s="37"/>
      <c r="AB331" s="37"/>
      <c r="AC331" s="37"/>
      <c r="AD331" s="37"/>
      <c r="AE331" s="37"/>
      <c r="AR331" s="230" t="s">
        <v>275</v>
      </c>
      <c r="AT331" s="230" t="s">
        <v>203</v>
      </c>
      <c r="AU331" s="230" t="s">
        <v>80</v>
      </c>
      <c r="AY331" s="16" t="s">
        <v>202</v>
      </c>
      <c r="BE331" s="231">
        <f>IF(N331="základní",J331,0)</f>
        <v>0</v>
      </c>
      <c r="BF331" s="231">
        <f>IF(N331="snížená",J331,0)</f>
        <v>0</v>
      </c>
      <c r="BG331" s="231">
        <f>IF(N331="zákl. přenesená",J331,0)</f>
        <v>0</v>
      </c>
      <c r="BH331" s="231">
        <f>IF(N331="sníž. přenesená",J331,0)</f>
        <v>0</v>
      </c>
      <c r="BI331" s="231">
        <f>IF(N331="nulová",J331,0)</f>
        <v>0</v>
      </c>
      <c r="BJ331" s="16" t="s">
        <v>78</v>
      </c>
      <c r="BK331" s="231">
        <f>ROUND(I331*H331,2)</f>
        <v>0</v>
      </c>
      <c r="BL331" s="16" t="s">
        <v>275</v>
      </c>
      <c r="BM331" s="230" t="s">
        <v>1146</v>
      </c>
    </row>
    <row r="332" s="2" customFormat="1" ht="21.75" customHeight="1">
      <c r="A332" s="37"/>
      <c r="B332" s="38"/>
      <c r="C332" s="218" t="s">
        <v>1147</v>
      </c>
      <c r="D332" s="218" t="s">
        <v>203</v>
      </c>
      <c r="E332" s="219" t="s">
        <v>1148</v>
      </c>
      <c r="F332" s="220" t="s">
        <v>1149</v>
      </c>
      <c r="G332" s="221" t="s">
        <v>296</v>
      </c>
      <c r="H332" s="222">
        <v>2</v>
      </c>
      <c r="I332" s="223"/>
      <c r="J332" s="224">
        <f>ROUND(I332*H332,2)</f>
        <v>0</v>
      </c>
      <c r="K332" s="220" t="s">
        <v>207</v>
      </c>
      <c r="L332" s="225"/>
      <c r="M332" s="226" t="s">
        <v>19</v>
      </c>
      <c r="N332" s="227" t="s">
        <v>42</v>
      </c>
      <c r="O332" s="83"/>
      <c r="P332" s="228">
        <f>O332*H332</f>
        <v>0</v>
      </c>
      <c r="Q332" s="228">
        <v>0</v>
      </c>
      <c r="R332" s="228">
        <f>Q332*H332</f>
        <v>0</v>
      </c>
      <c r="S332" s="228">
        <v>0</v>
      </c>
      <c r="T332" s="229">
        <f>S332*H332</f>
        <v>0</v>
      </c>
      <c r="U332" s="37"/>
      <c r="V332" s="37"/>
      <c r="W332" s="37"/>
      <c r="X332" s="37"/>
      <c r="Y332" s="37"/>
      <c r="Z332" s="37"/>
      <c r="AA332" s="37"/>
      <c r="AB332" s="37"/>
      <c r="AC332" s="37"/>
      <c r="AD332" s="37"/>
      <c r="AE332" s="37"/>
      <c r="AR332" s="230" t="s">
        <v>208</v>
      </c>
      <c r="AT332" s="230" t="s">
        <v>203</v>
      </c>
      <c r="AU332" s="230" t="s">
        <v>80</v>
      </c>
      <c r="AY332" s="16" t="s">
        <v>202</v>
      </c>
      <c r="BE332" s="231">
        <f>IF(N332="základní",J332,0)</f>
        <v>0</v>
      </c>
      <c r="BF332" s="231">
        <f>IF(N332="snížená",J332,0)</f>
        <v>0</v>
      </c>
      <c r="BG332" s="231">
        <f>IF(N332="zákl. přenesená",J332,0)</f>
        <v>0</v>
      </c>
      <c r="BH332" s="231">
        <f>IF(N332="sníž. přenesená",J332,0)</f>
        <v>0</v>
      </c>
      <c r="BI332" s="231">
        <f>IF(N332="nulová",J332,0)</f>
        <v>0</v>
      </c>
      <c r="BJ332" s="16" t="s">
        <v>78</v>
      </c>
      <c r="BK332" s="231">
        <f>ROUND(I332*H332,2)</f>
        <v>0</v>
      </c>
      <c r="BL332" s="16" t="s">
        <v>209</v>
      </c>
      <c r="BM332" s="230" t="s">
        <v>1150</v>
      </c>
    </row>
    <row r="333" s="2" customFormat="1" ht="21.75" customHeight="1">
      <c r="A333" s="37"/>
      <c r="B333" s="38"/>
      <c r="C333" s="218" t="s">
        <v>1151</v>
      </c>
      <c r="D333" s="218" t="s">
        <v>203</v>
      </c>
      <c r="E333" s="219" t="s">
        <v>1152</v>
      </c>
      <c r="F333" s="220" t="s">
        <v>1153</v>
      </c>
      <c r="G333" s="221" t="s">
        <v>266</v>
      </c>
      <c r="H333" s="222">
        <v>1</v>
      </c>
      <c r="I333" s="223"/>
      <c r="J333" s="224">
        <f>ROUND(I333*H333,2)</f>
        <v>0</v>
      </c>
      <c r="K333" s="220" t="s">
        <v>207</v>
      </c>
      <c r="L333" s="225"/>
      <c r="M333" s="226" t="s">
        <v>19</v>
      </c>
      <c r="N333" s="227" t="s">
        <v>42</v>
      </c>
      <c r="O333" s="83"/>
      <c r="P333" s="228">
        <f>O333*H333</f>
        <v>0</v>
      </c>
      <c r="Q333" s="228">
        <v>0</v>
      </c>
      <c r="R333" s="228">
        <f>Q333*H333</f>
        <v>0</v>
      </c>
      <c r="S333" s="228">
        <v>0</v>
      </c>
      <c r="T333" s="229">
        <f>S333*H333</f>
        <v>0</v>
      </c>
      <c r="U333" s="37"/>
      <c r="V333" s="37"/>
      <c r="W333" s="37"/>
      <c r="X333" s="37"/>
      <c r="Y333" s="37"/>
      <c r="Z333" s="37"/>
      <c r="AA333" s="37"/>
      <c r="AB333" s="37"/>
      <c r="AC333" s="37"/>
      <c r="AD333" s="37"/>
      <c r="AE333" s="37"/>
      <c r="AR333" s="230" t="s">
        <v>275</v>
      </c>
      <c r="AT333" s="230" t="s">
        <v>203</v>
      </c>
      <c r="AU333" s="230" t="s">
        <v>80</v>
      </c>
      <c r="AY333" s="16" t="s">
        <v>202</v>
      </c>
      <c r="BE333" s="231">
        <f>IF(N333="základní",J333,0)</f>
        <v>0</v>
      </c>
      <c r="BF333" s="231">
        <f>IF(N333="snížená",J333,0)</f>
        <v>0</v>
      </c>
      <c r="BG333" s="231">
        <f>IF(N333="zákl. přenesená",J333,0)</f>
        <v>0</v>
      </c>
      <c r="BH333" s="231">
        <f>IF(N333="sníž. přenesená",J333,0)</f>
        <v>0</v>
      </c>
      <c r="BI333" s="231">
        <f>IF(N333="nulová",J333,0)</f>
        <v>0</v>
      </c>
      <c r="BJ333" s="16" t="s">
        <v>78</v>
      </c>
      <c r="BK333" s="231">
        <f>ROUND(I333*H333,2)</f>
        <v>0</v>
      </c>
      <c r="BL333" s="16" t="s">
        <v>275</v>
      </c>
      <c r="BM333" s="230" t="s">
        <v>1154</v>
      </c>
    </row>
    <row r="334" s="2" customFormat="1" ht="21.75" customHeight="1">
      <c r="A334" s="37"/>
      <c r="B334" s="38"/>
      <c r="C334" s="218" t="s">
        <v>1155</v>
      </c>
      <c r="D334" s="218" t="s">
        <v>203</v>
      </c>
      <c r="E334" s="219" t="s">
        <v>1156</v>
      </c>
      <c r="F334" s="220" t="s">
        <v>1157</v>
      </c>
      <c r="G334" s="221" t="s">
        <v>266</v>
      </c>
      <c r="H334" s="222">
        <v>1</v>
      </c>
      <c r="I334" s="223"/>
      <c r="J334" s="224">
        <f>ROUND(I334*H334,2)</f>
        <v>0</v>
      </c>
      <c r="K334" s="220" t="s">
        <v>207</v>
      </c>
      <c r="L334" s="225"/>
      <c r="M334" s="226" t="s">
        <v>19</v>
      </c>
      <c r="N334" s="227" t="s">
        <v>42</v>
      </c>
      <c r="O334" s="83"/>
      <c r="P334" s="228">
        <f>O334*H334</f>
        <v>0</v>
      </c>
      <c r="Q334" s="228">
        <v>0</v>
      </c>
      <c r="R334" s="228">
        <f>Q334*H334</f>
        <v>0</v>
      </c>
      <c r="S334" s="228">
        <v>0</v>
      </c>
      <c r="T334" s="229">
        <f>S334*H334</f>
        <v>0</v>
      </c>
      <c r="U334" s="37"/>
      <c r="V334" s="37"/>
      <c r="W334" s="37"/>
      <c r="X334" s="37"/>
      <c r="Y334" s="37"/>
      <c r="Z334" s="37"/>
      <c r="AA334" s="37"/>
      <c r="AB334" s="37"/>
      <c r="AC334" s="37"/>
      <c r="AD334" s="37"/>
      <c r="AE334" s="37"/>
      <c r="AR334" s="230" t="s">
        <v>275</v>
      </c>
      <c r="AT334" s="230" t="s">
        <v>203</v>
      </c>
      <c r="AU334" s="230" t="s">
        <v>80</v>
      </c>
      <c r="AY334" s="16" t="s">
        <v>202</v>
      </c>
      <c r="BE334" s="231">
        <f>IF(N334="základní",J334,0)</f>
        <v>0</v>
      </c>
      <c r="BF334" s="231">
        <f>IF(N334="snížená",J334,0)</f>
        <v>0</v>
      </c>
      <c r="BG334" s="231">
        <f>IF(N334="zákl. přenesená",J334,0)</f>
        <v>0</v>
      </c>
      <c r="BH334" s="231">
        <f>IF(N334="sníž. přenesená",J334,0)</f>
        <v>0</v>
      </c>
      <c r="BI334" s="231">
        <f>IF(N334="nulová",J334,0)</f>
        <v>0</v>
      </c>
      <c r="BJ334" s="16" t="s">
        <v>78</v>
      </c>
      <c r="BK334" s="231">
        <f>ROUND(I334*H334,2)</f>
        <v>0</v>
      </c>
      <c r="BL334" s="16" t="s">
        <v>275</v>
      </c>
      <c r="BM334" s="230" t="s">
        <v>1158</v>
      </c>
    </row>
    <row r="335" s="2" customFormat="1" ht="21.75" customHeight="1">
      <c r="A335" s="37"/>
      <c r="B335" s="38"/>
      <c r="C335" s="218" t="s">
        <v>1159</v>
      </c>
      <c r="D335" s="218" t="s">
        <v>203</v>
      </c>
      <c r="E335" s="219" t="s">
        <v>1160</v>
      </c>
      <c r="F335" s="220" t="s">
        <v>1161</v>
      </c>
      <c r="G335" s="221" t="s">
        <v>266</v>
      </c>
      <c r="H335" s="222">
        <v>1</v>
      </c>
      <c r="I335" s="223"/>
      <c r="J335" s="224">
        <f>ROUND(I335*H335,2)</f>
        <v>0</v>
      </c>
      <c r="K335" s="220" t="s">
        <v>207</v>
      </c>
      <c r="L335" s="225"/>
      <c r="M335" s="226" t="s">
        <v>19</v>
      </c>
      <c r="N335" s="227" t="s">
        <v>42</v>
      </c>
      <c r="O335" s="83"/>
      <c r="P335" s="228">
        <f>O335*H335</f>
        <v>0</v>
      </c>
      <c r="Q335" s="228">
        <v>0</v>
      </c>
      <c r="R335" s="228">
        <f>Q335*H335</f>
        <v>0</v>
      </c>
      <c r="S335" s="228">
        <v>0</v>
      </c>
      <c r="T335" s="229">
        <f>S335*H335</f>
        <v>0</v>
      </c>
      <c r="U335" s="37"/>
      <c r="V335" s="37"/>
      <c r="W335" s="37"/>
      <c r="X335" s="37"/>
      <c r="Y335" s="37"/>
      <c r="Z335" s="37"/>
      <c r="AA335" s="37"/>
      <c r="AB335" s="37"/>
      <c r="AC335" s="37"/>
      <c r="AD335" s="37"/>
      <c r="AE335" s="37"/>
      <c r="AR335" s="230" t="s">
        <v>208</v>
      </c>
      <c r="AT335" s="230" t="s">
        <v>203</v>
      </c>
      <c r="AU335" s="230" t="s">
        <v>80</v>
      </c>
      <c r="AY335" s="16" t="s">
        <v>202</v>
      </c>
      <c r="BE335" s="231">
        <f>IF(N335="základní",J335,0)</f>
        <v>0</v>
      </c>
      <c r="BF335" s="231">
        <f>IF(N335="snížená",J335,0)</f>
        <v>0</v>
      </c>
      <c r="BG335" s="231">
        <f>IF(N335="zákl. přenesená",J335,0)</f>
        <v>0</v>
      </c>
      <c r="BH335" s="231">
        <f>IF(N335="sníž. přenesená",J335,0)</f>
        <v>0</v>
      </c>
      <c r="BI335" s="231">
        <f>IF(N335="nulová",J335,0)</f>
        <v>0</v>
      </c>
      <c r="BJ335" s="16" t="s">
        <v>78</v>
      </c>
      <c r="BK335" s="231">
        <f>ROUND(I335*H335,2)</f>
        <v>0</v>
      </c>
      <c r="BL335" s="16" t="s">
        <v>209</v>
      </c>
      <c r="BM335" s="230" t="s">
        <v>1162</v>
      </c>
    </row>
    <row r="336" s="2" customFormat="1" ht="21.75" customHeight="1">
      <c r="A336" s="37"/>
      <c r="B336" s="38"/>
      <c r="C336" s="218" t="s">
        <v>1163</v>
      </c>
      <c r="D336" s="218" t="s">
        <v>203</v>
      </c>
      <c r="E336" s="219" t="s">
        <v>1164</v>
      </c>
      <c r="F336" s="220" t="s">
        <v>1165</v>
      </c>
      <c r="G336" s="221" t="s">
        <v>266</v>
      </c>
      <c r="H336" s="222">
        <v>1</v>
      </c>
      <c r="I336" s="223"/>
      <c r="J336" s="224">
        <f>ROUND(I336*H336,2)</f>
        <v>0</v>
      </c>
      <c r="K336" s="220" t="s">
        <v>207</v>
      </c>
      <c r="L336" s="225"/>
      <c r="M336" s="226" t="s">
        <v>19</v>
      </c>
      <c r="N336" s="227" t="s">
        <v>42</v>
      </c>
      <c r="O336" s="83"/>
      <c r="P336" s="228">
        <f>O336*H336</f>
        <v>0</v>
      </c>
      <c r="Q336" s="228">
        <v>0</v>
      </c>
      <c r="R336" s="228">
        <f>Q336*H336</f>
        <v>0</v>
      </c>
      <c r="S336" s="228">
        <v>0</v>
      </c>
      <c r="T336" s="229">
        <f>S336*H336</f>
        <v>0</v>
      </c>
      <c r="U336" s="37"/>
      <c r="V336" s="37"/>
      <c r="W336" s="37"/>
      <c r="X336" s="37"/>
      <c r="Y336" s="37"/>
      <c r="Z336" s="37"/>
      <c r="AA336" s="37"/>
      <c r="AB336" s="37"/>
      <c r="AC336" s="37"/>
      <c r="AD336" s="37"/>
      <c r="AE336" s="37"/>
      <c r="AR336" s="230" t="s">
        <v>208</v>
      </c>
      <c r="AT336" s="230" t="s">
        <v>203</v>
      </c>
      <c r="AU336" s="230" t="s">
        <v>80</v>
      </c>
      <c r="AY336" s="16" t="s">
        <v>202</v>
      </c>
      <c r="BE336" s="231">
        <f>IF(N336="základní",J336,0)</f>
        <v>0</v>
      </c>
      <c r="BF336" s="231">
        <f>IF(N336="snížená",J336,0)</f>
        <v>0</v>
      </c>
      <c r="BG336" s="231">
        <f>IF(N336="zákl. přenesená",J336,0)</f>
        <v>0</v>
      </c>
      <c r="BH336" s="231">
        <f>IF(N336="sníž. přenesená",J336,0)</f>
        <v>0</v>
      </c>
      <c r="BI336" s="231">
        <f>IF(N336="nulová",J336,0)</f>
        <v>0</v>
      </c>
      <c r="BJ336" s="16" t="s">
        <v>78</v>
      </c>
      <c r="BK336" s="231">
        <f>ROUND(I336*H336,2)</f>
        <v>0</v>
      </c>
      <c r="BL336" s="16" t="s">
        <v>209</v>
      </c>
      <c r="BM336" s="230" t="s">
        <v>1166</v>
      </c>
    </row>
    <row r="337" s="2" customFormat="1" ht="21.75" customHeight="1">
      <c r="A337" s="37"/>
      <c r="B337" s="38"/>
      <c r="C337" s="218" t="s">
        <v>1167</v>
      </c>
      <c r="D337" s="218" t="s">
        <v>203</v>
      </c>
      <c r="E337" s="219" t="s">
        <v>1168</v>
      </c>
      <c r="F337" s="220" t="s">
        <v>1169</v>
      </c>
      <c r="G337" s="221" t="s">
        <v>266</v>
      </c>
      <c r="H337" s="222">
        <v>1</v>
      </c>
      <c r="I337" s="223"/>
      <c r="J337" s="224">
        <f>ROUND(I337*H337,2)</f>
        <v>0</v>
      </c>
      <c r="K337" s="220" t="s">
        <v>207</v>
      </c>
      <c r="L337" s="225"/>
      <c r="M337" s="226" t="s">
        <v>19</v>
      </c>
      <c r="N337" s="227" t="s">
        <v>42</v>
      </c>
      <c r="O337" s="83"/>
      <c r="P337" s="228">
        <f>O337*H337</f>
        <v>0</v>
      </c>
      <c r="Q337" s="228">
        <v>0</v>
      </c>
      <c r="R337" s="228">
        <f>Q337*H337</f>
        <v>0</v>
      </c>
      <c r="S337" s="228">
        <v>0</v>
      </c>
      <c r="T337" s="229">
        <f>S337*H337</f>
        <v>0</v>
      </c>
      <c r="U337" s="37"/>
      <c r="V337" s="37"/>
      <c r="W337" s="37"/>
      <c r="X337" s="37"/>
      <c r="Y337" s="37"/>
      <c r="Z337" s="37"/>
      <c r="AA337" s="37"/>
      <c r="AB337" s="37"/>
      <c r="AC337" s="37"/>
      <c r="AD337" s="37"/>
      <c r="AE337" s="37"/>
      <c r="AR337" s="230" t="s">
        <v>275</v>
      </c>
      <c r="AT337" s="230" t="s">
        <v>203</v>
      </c>
      <c r="AU337" s="230" t="s">
        <v>80</v>
      </c>
      <c r="AY337" s="16" t="s">
        <v>202</v>
      </c>
      <c r="BE337" s="231">
        <f>IF(N337="základní",J337,0)</f>
        <v>0</v>
      </c>
      <c r="BF337" s="231">
        <f>IF(N337="snížená",J337,0)</f>
        <v>0</v>
      </c>
      <c r="BG337" s="231">
        <f>IF(N337="zákl. přenesená",J337,0)</f>
        <v>0</v>
      </c>
      <c r="BH337" s="231">
        <f>IF(N337="sníž. přenesená",J337,0)</f>
        <v>0</v>
      </c>
      <c r="BI337" s="231">
        <f>IF(N337="nulová",J337,0)</f>
        <v>0</v>
      </c>
      <c r="BJ337" s="16" t="s">
        <v>78</v>
      </c>
      <c r="BK337" s="231">
        <f>ROUND(I337*H337,2)</f>
        <v>0</v>
      </c>
      <c r="BL337" s="16" t="s">
        <v>275</v>
      </c>
      <c r="BM337" s="230" t="s">
        <v>1170</v>
      </c>
    </row>
    <row r="338" s="2" customFormat="1" ht="21.75" customHeight="1">
      <c r="A338" s="37"/>
      <c r="B338" s="38"/>
      <c r="C338" s="218" t="s">
        <v>1171</v>
      </c>
      <c r="D338" s="218" t="s">
        <v>203</v>
      </c>
      <c r="E338" s="219" t="s">
        <v>1172</v>
      </c>
      <c r="F338" s="220" t="s">
        <v>1173</v>
      </c>
      <c r="G338" s="221" t="s">
        <v>266</v>
      </c>
      <c r="H338" s="222">
        <v>1</v>
      </c>
      <c r="I338" s="223"/>
      <c r="J338" s="224">
        <f>ROUND(I338*H338,2)</f>
        <v>0</v>
      </c>
      <c r="K338" s="220" t="s">
        <v>207</v>
      </c>
      <c r="L338" s="225"/>
      <c r="M338" s="226" t="s">
        <v>19</v>
      </c>
      <c r="N338" s="227" t="s">
        <v>42</v>
      </c>
      <c r="O338" s="83"/>
      <c r="P338" s="228">
        <f>O338*H338</f>
        <v>0</v>
      </c>
      <c r="Q338" s="228">
        <v>0</v>
      </c>
      <c r="R338" s="228">
        <f>Q338*H338</f>
        <v>0</v>
      </c>
      <c r="S338" s="228">
        <v>0</v>
      </c>
      <c r="T338" s="229">
        <f>S338*H338</f>
        <v>0</v>
      </c>
      <c r="U338" s="37"/>
      <c r="V338" s="37"/>
      <c r="W338" s="37"/>
      <c r="X338" s="37"/>
      <c r="Y338" s="37"/>
      <c r="Z338" s="37"/>
      <c r="AA338" s="37"/>
      <c r="AB338" s="37"/>
      <c r="AC338" s="37"/>
      <c r="AD338" s="37"/>
      <c r="AE338" s="37"/>
      <c r="AR338" s="230" t="s">
        <v>275</v>
      </c>
      <c r="AT338" s="230" t="s">
        <v>203</v>
      </c>
      <c r="AU338" s="230" t="s">
        <v>80</v>
      </c>
      <c r="AY338" s="16" t="s">
        <v>202</v>
      </c>
      <c r="BE338" s="231">
        <f>IF(N338="základní",J338,0)</f>
        <v>0</v>
      </c>
      <c r="BF338" s="231">
        <f>IF(N338="snížená",J338,0)</f>
        <v>0</v>
      </c>
      <c r="BG338" s="231">
        <f>IF(N338="zákl. přenesená",J338,0)</f>
        <v>0</v>
      </c>
      <c r="BH338" s="231">
        <f>IF(N338="sníž. přenesená",J338,0)</f>
        <v>0</v>
      </c>
      <c r="BI338" s="231">
        <f>IF(N338="nulová",J338,0)</f>
        <v>0</v>
      </c>
      <c r="BJ338" s="16" t="s">
        <v>78</v>
      </c>
      <c r="BK338" s="231">
        <f>ROUND(I338*H338,2)</f>
        <v>0</v>
      </c>
      <c r="BL338" s="16" t="s">
        <v>275</v>
      </c>
      <c r="BM338" s="230" t="s">
        <v>1174</v>
      </c>
    </row>
    <row r="339" s="2" customFormat="1" ht="21.75" customHeight="1">
      <c r="A339" s="37"/>
      <c r="B339" s="38"/>
      <c r="C339" s="218" t="s">
        <v>1175</v>
      </c>
      <c r="D339" s="218" t="s">
        <v>203</v>
      </c>
      <c r="E339" s="219" t="s">
        <v>1176</v>
      </c>
      <c r="F339" s="220" t="s">
        <v>1177</v>
      </c>
      <c r="G339" s="221" t="s">
        <v>266</v>
      </c>
      <c r="H339" s="222">
        <v>2</v>
      </c>
      <c r="I339" s="223"/>
      <c r="J339" s="224">
        <f>ROUND(I339*H339,2)</f>
        <v>0</v>
      </c>
      <c r="K339" s="220" t="s">
        <v>207</v>
      </c>
      <c r="L339" s="225"/>
      <c r="M339" s="226" t="s">
        <v>19</v>
      </c>
      <c r="N339" s="227" t="s">
        <v>42</v>
      </c>
      <c r="O339" s="83"/>
      <c r="P339" s="228">
        <f>O339*H339</f>
        <v>0</v>
      </c>
      <c r="Q339" s="228">
        <v>0</v>
      </c>
      <c r="R339" s="228">
        <f>Q339*H339</f>
        <v>0</v>
      </c>
      <c r="S339" s="228">
        <v>0</v>
      </c>
      <c r="T339" s="229">
        <f>S339*H339</f>
        <v>0</v>
      </c>
      <c r="U339" s="37"/>
      <c r="V339" s="37"/>
      <c r="W339" s="37"/>
      <c r="X339" s="37"/>
      <c r="Y339" s="37"/>
      <c r="Z339" s="37"/>
      <c r="AA339" s="37"/>
      <c r="AB339" s="37"/>
      <c r="AC339" s="37"/>
      <c r="AD339" s="37"/>
      <c r="AE339" s="37"/>
      <c r="AR339" s="230" t="s">
        <v>275</v>
      </c>
      <c r="AT339" s="230" t="s">
        <v>203</v>
      </c>
      <c r="AU339" s="230" t="s">
        <v>80</v>
      </c>
      <c r="AY339" s="16" t="s">
        <v>202</v>
      </c>
      <c r="BE339" s="231">
        <f>IF(N339="základní",J339,0)</f>
        <v>0</v>
      </c>
      <c r="BF339" s="231">
        <f>IF(N339="snížená",J339,0)</f>
        <v>0</v>
      </c>
      <c r="BG339" s="231">
        <f>IF(N339="zákl. přenesená",J339,0)</f>
        <v>0</v>
      </c>
      <c r="BH339" s="231">
        <f>IF(N339="sníž. přenesená",J339,0)</f>
        <v>0</v>
      </c>
      <c r="BI339" s="231">
        <f>IF(N339="nulová",J339,0)</f>
        <v>0</v>
      </c>
      <c r="BJ339" s="16" t="s">
        <v>78</v>
      </c>
      <c r="BK339" s="231">
        <f>ROUND(I339*H339,2)</f>
        <v>0</v>
      </c>
      <c r="BL339" s="16" t="s">
        <v>275</v>
      </c>
      <c r="BM339" s="230" t="s">
        <v>1178</v>
      </c>
    </row>
    <row r="340" s="2" customFormat="1" ht="21.75" customHeight="1">
      <c r="A340" s="37"/>
      <c r="B340" s="38"/>
      <c r="C340" s="218" t="s">
        <v>1179</v>
      </c>
      <c r="D340" s="218" t="s">
        <v>203</v>
      </c>
      <c r="E340" s="219" t="s">
        <v>1180</v>
      </c>
      <c r="F340" s="220" t="s">
        <v>1181</v>
      </c>
      <c r="G340" s="221" t="s">
        <v>266</v>
      </c>
      <c r="H340" s="222">
        <v>2</v>
      </c>
      <c r="I340" s="223"/>
      <c r="J340" s="224">
        <f>ROUND(I340*H340,2)</f>
        <v>0</v>
      </c>
      <c r="K340" s="220" t="s">
        <v>207</v>
      </c>
      <c r="L340" s="225"/>
      <c r="M340" s="226" t="s">
        <v>19</v>
      </c>
      <c r="N340" s="227" t="s">
        <v>42</v>
      </c>
      <c r="O340" s="83"/>
      <c r="P340" s="228">
        <f>O340*H340</f>
        <v>0</v>
      </c>
      <c r="Q340" s="228">
        <v>0</v>
      </c>
      <c r="R340" s="228">
        <f>Q340*H340</f>
        <v>0</v>
      </c>
      <c r="S340" s="228">
        <v>0</v>
      </c>
      <c r="T340" s="229">
        <f>S340*H340</f>
        <v>0</v>
      </c>
      <c r="U340" s="37"/>
      <c r="V340" s="37"/>
      <c r="W340" s="37"/>
      <c r="X340" s="37"/>
      <c r="Y340" s="37"/>
      <c r="Z340" s="37"/>
      <c r="AA340" s="37"/>
      <c r="AB340" s="37"/>
      <c r="AC340" s="37"/>
      <c r="AD340" s="37"/>
      <c r="AE340" s="37"/>
      <c r="AR340" s="230" t="s">
        <v>275</v>
      </c>
      <c r="AT340" s="230" t="s">
        <v>203</v>
      </c>
      <c r="AU340" s="230" t="s">
        <v>80</v>
      </c>
      <c r="AY340" s="16" t="s">
        <v>202</v>
      </c>
      <c r="BE340" s="231">
        <f>IF(N340="základní",J340,0)</f>
        <v>0</v>
      </c>
      <c r="BF340" s="231">
        <f>IF(N340="snížená",J340,0)</f>
        <v>0</v>
      </c>
      <c r="BG340" s="231">
        <f>IF(N340="zákl. přenesená",J340,0)</f>
        <v>0</v>
      </c>
      <c r="BH340" s="231">
        <f>IF(N340="sníž. přenesená",J340,0)</f>
        <v>0</v>
      </c>
      <c r="BI340" s="231">
        <f>IF(N340="nulová",J340,0)</f>
        <v>0</v>
      </c>
      <c r="BJ340" s="16" t="s">
        <v>78</v>
      </c>
      <c r="BK340" s="231">
        <f>ROUND(I340*H340,2)</f>
        <v>0</v>
      </c>
      <c r="BL340" s="16" t="s">
        <v>275</v>
      </c>
      <c r="BM340" s="230" t="s">
        <v>1182</v>
      </c>
    </row>
    <row r="341" s="2" customFormat="1" ht="66.75" customHeight="1">
      <c r="A341" s="37"/>
      <c r="B341" s="38"/>
      <c r="C341" s="232" t="s">
        <v>1183</v>
      </c>
      <c r="D341" s="232" t="s">
        <v>259</v>
      </c>
      <c r="E341" s="233" t="s">
        <v>1184</v>
      </c>
      <c r="F341" s="234" t="s">
        <v>1185</v>
      </c>
      <c r="G341" s="235" t="s">
        <v>266</v>
      </c>
      <c r="H341" s="236">
        <v>2</v>
      </c>
      <c r="I341" s="237"/>
      <c r="J341" s="238">
        <f>ROUND(I341*H341,2)</f>
        <v>0</v>
      </c>
      <c r="K341" s="234" t="s">
        <v>207</v>
      </c>
      <c r="L341" s="43"/>
      <c r="M341" s="239" t="s">
        <v>19</v>
      </c>
      <c r="N341" s="240" t="s">
        <v>42</v>
      </c>
      <c r="O341" s="83"/>
      <c r="P341" s="228">
        <f>O341*H341</f>
        <v>0</v>
      </c>
      <c r="Q341" s="228">
        <v>0</v>
      </c>
      <c r="R341" s="228">
        <f>Q341*H341</f>
        <v>0</v>
      </c>
      <c r="S341" s="228">
        <v>0</v>
      </c>
      <c r="T341" s="229">
        <f>S341*H341</f>
        <v>0</v>
      </c>
      <c r="U341" s="37"/>
      <c r="V341" s="37"/>
      <c r="W341" s="37"/>
      <c r="X341" s="37"/>
      <c r="Y341" s="37"/>
      <c r="Z341" s="37"/>
      <c r="AA341" s="37"/>
      <c r="AB341" s="37"/>
      <c r="AC341" s="37"/>
      <c r="AD341" s="37"/>
      <c r="AE341" s="37"/>
      <c r="AR341" s="230" t="s">
        <v>209</v>
      </c>
      <c r="AT341" s="230" t="s">
        <v>259</v>
      </c>
      <c r="AU341" s="230" t="s">
        <v>80</v>
      </c>
      <c r="AY341" s="16" t="s">
        <v>202</v>
      </c>
      <c r="BE341" s="231">
        <f>IF(N341="základní",J341,0)</f>
        <v>0</v>
      </c>
      <c r="BF341" s="231">
        <f>IF(N341="snížená",J341,0)</f>
        <v>0</v>
      </c>
      <c r="BG341" s="231">
        <f>IF(N341="zákl. přenesená",J341,0)</f>
        <v>0</v>
      </c>
      <c r="BH341" s="231">
        <f>IF(N341="sníž. přenesená",J341,0)</f>
        <v>0</v>
      </c>
      <c r="BI341" s="231">
        <f>IF(N341="nulová",J341,0)</f>
        <v>0</v>
      </c>
      <c r="BJ341" s="16" t="s">
        <v>78</v>
      </c>
      <c r="BK341" s="231">
        <f>ROUND(I341*H341,2)</f>
        <v>0</v>
      </c>
      <c r="BL341" s="16" t="s">
        <v>209</v>
      </c>
      <c r="BM341" s="230" t="s">
        <v>1186</v>
      </c>
    </row>
    <row r="342" s="2" customFormat="1" ht="55.5" customHeight="1">
      <c r="A342" s="37"/>
      <c r="B342" s="38"/>
      <c r="C342" s="232" t="s">
        <v>1187</v>
      </c>
      <c r="D342" s="232" t="s">
        <v>259</v>
      </c>
      <c r="E342" s="233" t="s">
        <v>1188</v>
      </c>
      <c r="F342" s="234" t="s">
        <v>1189</v>
      </c>
      <c r="G342" s="235" t="s">
        <v>266</v>
      </c>
      <c r="H342" s="236">
        <v>2</v>
      </c>
      <c r="I342" s="237"/>
      <c r="J342" s="238">
        <f>ROUND(I342*H342,2)</f>
        <v>0</v>
      </c>
      <c r="K342" s="234" t="s">
        <v>207</v>
      </c>
      <c r="L342" s="43"/>
      <c r="M342" s="239" t="s">
        <v>19</v>
      </c>
      <c r="N342" s="240" t="s">
        <v>42</v>
      </c>
      <c r="O342" s="83"/>
      <c r="P342" s="228">
        <f>O342*H342</f>
        <v>0</v>
      </c>
      <c r="Q342" s="228">
        <v>0</v>
      </c>
      <c r="R342" s="228">
        <f>Q342*H342</f>
        <v>0</v>
      </c>
      <c r="S342" s="228">
        <v>0</v>
      </c>
      <c r="T342" s="229">
        <f>S342*H342</f>
        <v>0</v>
      </c>
      <c r="U342" s="37"/>
      <c r="V342" s="37"/>
      <c r="W342" s="37"/>
      <c r="X342" s="37"/>
      <c r="Y342" s="37"/>
      <c r="Z342" s="37"/>
      <c r="AA342" s="37"/>
      <c r="AB342" s="37"/>
      <c r="AC342" s="37"/>
      <c r="AD342" s="37"/>
      <c r="AE342" s="37"/>
      <c r="AR342" s="230" t="s">
        <v>209</v>
      </c>
      <c r="AT342" s="230" t="s">
        <v>259</v>
      </c>
      <c r="AU342" s="230" t="s">
        <v>80</v>
      </c>
      <c r="AY342" s="16" t="s">
        <v>202</v>
      </c>
      <c r="BE342" s="231">
        <f>IF(N342="základní",J342,0)</f>
        <v>0</v>
      </c>
      <c r="BF342" s="231">
        <f>IF(N342="snížená",J342,0)</f>
        <v>0</v>
      </c>
      <c r="BG342" s="231">
        <f>IF(N342="zákl. přenesená",J342,0)</f>
        <v>0</v>
      </c>
      <c r="BH342" s="231">
        <f>IF(N342="sníž. přenesená",J342,0)</f>
        <v>0</v>
      </c>
      <c r="BI342" s="231">
        <f>IF(N342="nulová",J342,0)</f>
        <v>0</v>
      </c>
      <c r="BJ342" s="16" t="s">
        <v>78</v>
      </c>
      <c r="BK342" s="231">
        <f>ROUND(I342*H342,2)</f>
        <v>0</v>
      </c>
      <c r="BL342" s="16" t="s">
        <v>209</v>
      </c>
      <c r="BM342" s="230" t="s">
        <v>1190</v>
      </c>
    </row>
    <row r="343" s="2" customFormat="1" ht="21.75" customHeight="1">
      <c r="A343" s="37"/>
      <c r="B343" s="38"/>
      <c r="C343" s="232" t="s">
        <v>1191</v>
      </c>
      <c r="D343" s="232" t="s">
        <v>259</v>
      </c>
      <c r="E343" s="233" t="s">
        <v>1192</v>
      </c>
      <c r="F343" s="234" t="s">
        <v>1193</v>
      </c>
      <c r="G343" s="235" t="s">
        <v>266</v>
      </c>
      <c r="H343" s="236">
        <v>2</v>
      </c>
      <c r="I343" s="237"/>
      <c r="J343" s="238">
        <f>ROUND(I343*H343,2)</f>
        <v>0</v>
      </c>
      <c r="K343" s="234" t="s">
        <v>207</v>
      </c>
      <c r="L343" s="43"/>
      <c r="M343" s="239" t="s">
        <v>19</v>
      </c>
      <c r="N343" s="240" t="s">
        <v>42</v>
      </c>
      <c r="O343" s="83"/>
      <c r="P343" s="228">
        <f>O343*H343</f>
        <v>0</v>
      </c>
      <c r="Q343" s="228">
        <v>0</v>
      </c>
      <c r="R343" s="228">
        <f>Q343*H343</f>
        <v>0</v>
      </c>
      <c r="S343" s="228">
        <v>0</v>
      </c>
      <c r="T343" s="229">
        <f>S343*H343</f>
        <v>0</v>
      </c>
      <c r="U343" s="37"/>
      <c r="V343" s="37"/>
      <c r="W343" s="37"/>
      <c r="X343" s="37"/>
      <c r="Y343" s="37"/>
      <c r="Z343" s="37"/>
      <c r="AA343" s="37"/>
      <c r="AB343" s="37"/>
      <c r="AC343" s="37"/>
      <c r="AD343" s="37"/>
      <c r="AE343" s="37"/>
      <c r="AR343" s="230" t="s">
        <v>209</v>
      </c>
      <c r="AT343" s="230" t="s">
        <v>259</v>
      </c>
      <c r="AU343" s="230" t="s">
        <v>80</v>
      </c>
      <c r="AY343" s="16" t="s">
        <v>202</v>
      </c>
      <c r="BE343" s="231">
        <f>IF(N343="základní",J343,0)</f>
        <v>0</v>
      </c>
      <c r="BF343" s="231">
        <f>IF(N343="snížená",J343,0)</f>
        <v>0</v>
      </c>
      <c r="BG343" s="231">
        <f>IF(N343="zákl. přenesená",J343,0)</f>
        <v>0</v>
      </c>
      <c r="BH343" s="231">
        <f>IF(N343="sníž. přenesená",J343,0)</f>
        <v>0</v>
      </c>
      <c r="BI343" s="231">
        <f>IF(N343="nulová",J343,0)</f>
        <v>0</v>
      </c>
      <c r="BJ343" s="16" t="s">
        <v>78</v>
      </c>
      <c r="BK343" s="231">
        <f>ROUND(I343*H343,2)</f>
        <v>0</v>
      </c>
      <c r="BL343" s="16" t="s">
        <v>209</v>
      </c>
      <c r="BM343" s="230" t="s">
        <v>1194</v>
      </c>
    </row>
    <row r="344" s="2" customFormat="1" ht="21.75" customHeight="1">
      <c r="A344" s="37"/>
      <c r="B344" s="38"/>
      <c r="C344" s="232" t="s">
        <v>1195</v>
      </c>
      <c r="D344" s="232" t="s">
        <v>259</v>
      </c>
      <c r="E344" s="233" t="s">
        <v>1196</v>
      </c>
      <c r="F344" s="234" t="s">
        <v>1197</v>
      </c>
      <c r="G344" s="235" t="s">
        <v>266</v>
      </c>
      <c r="H344" s="236">
        <v>2</v>
      </c>
      <c r="I344" s="237"/>
      <c r="J344" s="238">
        <f>ROUND(I344*H344,2)</f>
        <v>0</v>
      </c>
      <c r="K344" s="234" t="s">
        <v>207</v>
      </c>
      <c r="L344" s="43"/>
      <c r="M344" s="239" t="s">
        <v>19</v>
      </c>
      <c r="N344" s="240" t="s">
        <v>42</v>
      </c>
      <c r="O344" s="83"/>
      <c r="P344" s="228">
        <f>O344*H344</f>
        <v>0</v>
      </c>
      <c r="Q344" s="228">
        <v>0</v>
      </c>
      <c r="R344" s="228">
        <f>Q344*H344</f>
        <v>0</v>
      </c>
      <c r="S344" s="228">
        <v>0</v>
      </c>
      <c r="T344" s="229">
        <f>S344*H344</f>
        <v>0</v>
      </c>
      <c r="U344" s="37"/>
      <c r="V344" s="37"/>
      <c r="W344" s="37"/>
      <c r="X344" s="37"/>
      <c r="Y344" s="37"/>
      <c r="Z344" s="37"/>
      <c r="AA344" s="37"/>
      <c r="AB344" s="37"/>
      <c r="AC344" s="37"/>
      <c r="AD344" s="37"/>
      <c r="AE344" s="37"/>
      <c r="AR344" s="230" t="s">
        <v>209</v>
      </c>
      <c r="AT344" s="230" t="s">
        <v>259</v>
      </c>
      <c r="AU344" s="230" t="s">
        <v>80</v>
      </c>
      <c r="AY344" s="16" t="s">
        <v>202</v>
      </c>
      <c r="BE344" s="231">
        <f>IF(N344="základní",J344,0)</f>
        <v>0</v>
      </c>
      <c r="BF344" s="231">
        <f>IF(N344="snížená",J344,0)</f>
        <v>0</v>
      </c>
      <c r="BG344" s="231">
        <f>IF(N344="zákl. přenesená",J344,0)</f>
        <v>0</v>
      </c>
      <c r="BH344" s="231">
        <f>IF(N344="sníž. přenesená",J344,0)</f>
        <v>0</v>
      </c>
      <c r="BI344" s="231">
        <f>IF(N344="nulová",J344,0)</f>
        <v>0</v>
      </c>
      <c r="BJ344" s="16" t="s">
        <v>78</v>
      </c>
      <c r="BK344" s="231">
        <f>ROUND(I344*H344,2)</f>
        <v>0</v>
      </c>
      <c r="BL344" s="16" t="s">
        <v>209</v>
      </c>
      <c r="BM344" s="230" t="s">
        <v>1198</v>
      </c>
    </row>
    <row r="345" s="2" customFormat="1" ht="21.75" customHeight="1">
      <c r="A345" s="37"/>
      <c r="B345" s="38"/>
      <c r="C345" s="232" t="s">
        <v>1199</v>
      </c>
      <c r="D345" s="232" t="s">
        <v>259</v>
      </c>
      <c r="E345" s="233" t="s">
        <v>1200</v>
      </c>
      <c r="F345" s="234" t="s">
        <v>1201</v>
      </c>
      <c r="G345" s="235" t="s">
        <v>266</v>
      </c>
      <c r="H345" s="236">
        <v>1</v>
      </c>
      <c r="I345" s="237"/>
      <c r="J345" s="238">
        <f>ROUND(I345*H345,2)</f>
        <v>0</v>
      </c>
      <c r="K345" s="234" t="s">
        <v>207</v>
      </c>
      <c r="L345" s="43"/>
      <c r="M345" s="239" t="s">
        <v>19</v>
      </c>
      <c r="N345" s="240" t="s">
        <v>42</v>
      </c>
      <c r="O345" s="83"/>
      <c r="P345" s="228">
        <f>O345*H345</f>
        <v>0</v>
      </c>
      <c r="Q345" s="228">
        <v>0</v>
      </c>
      <c r="R345" s="228">
        <f>Q345*H345</f>
        <v>0</v>
      </c>
      <c r="S345" s="228">
        <v>0</v>
      </c>
      <c r="T345" s="229">
        <f>S345*H345</f>
        <v>0</v>
      </c>
      <c r="U345" s="37"/>
      <c r="V345" s="37"/>
      <c r="W345" s="37"/>
      <c r="X345" s="37"/>
      <c r="Y345" s="37"/>
      <c r="Z345" s="37"/>
      <c r="AA345" s="37"/>
      <c r="AB345" s="37"/>
      <c r="AC345" s="37"/>
      <c r="AD345" s="37"/>
      <c r="AE345" s="37"/>
      <c r="AR345" s="230" t="s">
        <v>209</v>
      </c>
      <c r="AT345" s="230" t="s">
        <v>259</v>
      </c>
      <c r="AU345" s="230" t="s">
        <v>80</v>
      </c>
      <c r="AY345" s="16" t="s">
        <v>202</v>
      </c>
      <c r="BE345" s="231">
        <f>IF(N345="základní",J345,0)</f>
        <v>0</v>
      </c>
      <c r="BF345" s="231">
        <f>IF(N345="snížená",J345,0)</f>
        <v>0</v>
      </c>
      <c r="BG345" s="231">
        <f>IF(N345="zákl. přenesená",J345,0)</f>
        <v>0</v>
      </c>
      <c r="BH345" s="231">
        <f>IF(N345="sníž. přenesená",J345,0)</f>
        <v>0</v>
      </c>
      <c r="BI345" s="231">
        <f>IF(N345="nulová",J345,0)</f>
        <v>0</v>
      </c>
      <c r="BJ345" s="16" t="s">
        <v>78</v>
      </c>
      <c r="BK345" s="231">
        <f>ROUND(I345*H345,2)</f>
        <v>0</v>
      </c>
      <c r="BL345" s="16" t="s">
        <v>209</v>
      </c>
      <c r="BM345" s="230" t="s">
        <v>1202</v>
      </c>
    </row>
    <row r="346" s="2" customFormat="1" ht="33" customHeight="1">
      <c r="A346" s="37"/>
      <c r="B346" s="38"/>
      <c r="C346" s="232" t="s">
        <v>1203</v>
      </c>
      <c r="D346" s="232" t="s">
        <v>259</v>
      </c>
      <c r="E346" s="233" t="s">
        <v>1204</v>
      </c>
      <c r="F346" s="234" t="s">
        <v>1205</v>
      </c>
      <c r="G346" s="235" t="s">
        <v>266</v>
      </c>
      <c r="H346" s="236">
        <v>1</v>
      </c>
      <c r="I346" s="237"/>
      <c r="J346" s="238">
        <f>ROUND(I346*H346,2)</f>
        <v>0</v>
      </c>
      <c r="K346" s="234" t="s">
        <v>207</v>
      </c>
      <c r="L346" s="43"/>
      <c r="M346" s="239" t="s">
        <v>19</v>
      </c>
      <c r="N346" s="240" t="s">
        <v>42</v>
      </c>
      <c r="O346" s="83"/>
      <c r="P346" s="228">
        <f>O346*H346</f>
        <v>0</v>
      </c>
      <c r="Q346" s="228">
        <v>0</v>
      </c>
      <c r="R346" s="228">
        <f>Q346*H346</f>
        <v>0</v>
      </c>
      <c r="S346" s="228">
        <v>0</v>
      </c>
      <c r="T346" s="229">
        <f>S346*H346</f>
        <v>0</v>
      </c>
      <c r="U346" s="37"/>
      <c r="V346" s="37"/>
      <c r="W346" s="37"/>
      <c r="X346" s="37"/>
      <c r="Y346" s="37"/>
      <c r="Z346" s="37"/>
      <c r="AA346" s="37"/>
      <c r="AB346" s="37"/>
      <c r="AC346" s="37"/>
      <c r="AD346" s="37"/>
      <c r="AE346" s="37"/>
      <c r="AR346" s="230" t="s">
        <v>209</v>
      </c>
      <c r="AT346" s="230" t="s">
        <v>259</v>
      </c>
      <c r="AU346" s="230" t="s">
        <v>80</v>
      </c>
      <c r="AY346" s="16" t="s">
        <v>202</v>
      </c>
      <c r="BE346" s="231">
        <f>IF(N346="základní",J346,0)</f>
        <v>0</v>
      </c>
      <c r="BF346" s="231">
        <f>IF(N346="snížená",J346,0)</f>
        <v>0</v>
      </c>
      <c r="BG346" s="231">
        <f>IF(N346="zákl. přenesená",J346,0)</f>
        <v>0</v>
      </c>
      <c r="BH346" s="231">
        <f>IF(N346="sníž. přenesená",J346,0)</f>
        <v>0</v>
      </c>
      <c r="BI346" s="231">
        <f>IF(N346="nulová",J346,0)</f>
        <v>0</v>
      </c>
      <c r="BJ346" s="16" t="s">
        <v>78</v>
      </c>
      <c r="BK346" s="231">
        <f>ROUND(I346*H346,2)</f>
        <v>0</v>
      </c>
      <c r="BL346" s="16" t="s">
        <v>209</v>
      </c>
      <c r="BM346" s="230" t="s">
        <v>1206</v>
      </c>
    </row>
    <row r="347" s="2" customFormat="1" ht="33" customHeight="1">
      <c r="A347" s="37"/>
      <c r="B347" s="38"/>
      <c r="C347" s="232" t="s">
        <v>1207</v>
      </c>
      <c r="D347" s="232" t="s">
        <v>259</v>
      </c>
      <c r="E347" s="233" t="s">
        <v>1208</v>
      </c>
      <c r="F347" s="234" t="s">
        <v>1209</v>
      </c>
      <c r="G347" s="235" t="s">
        <v>266</v>
      </c>
      <c r="H347" s="236">
        <v>1</v>
      </c>
      <c r="I347" s="237"/>
      <c r="J347" s="238">
        <f>ROUND(I347*H347,2)</f>
        <v>0</v>
      </c>
      <c r="K347" s="234" t="s">
        <v>207</v>
      </c>
      <c r="L347" s="43"/>
      <c r="M347" s="239" t="s">
        <v>19</v>
      </c>
      <c r="N347" s="240" t="s">
        <v>42</v>
      </c>
      <c r="O347" s="83"/>
      <c r="P347" s="228">
        <f>O347*H347</f>
        <v>0</v>
      </c>
      <c r="Q347" s="228">
        <v>0</v>
      </c>
      <c r="R347" s="228">
        <f>Q347*H347</f>
        <v>0</v>
      </c>
      <c r="S347" s="228">
        <v>0</v>
      </c>
      <c r="T347" s="229">
        <f>S347*H347</f>
        <v>0</v>
      </c>
      <c r="U347" s="37"/>
      <c r="V347" s="37"/>
      <c r="W347" s="37"/>
      <c r="X347" s="37"/>
      <c r="Y347" s="37"/>
      <c r="Z347" s="37"/>
      <c r="AA347" s="37"/>
      <c r="AB347" s="37"/>
      <c r="AC347" s="37"/>
      <c r="AD347" s="37"/>
      <c r="AE347" s="37"/>
      <c r="AR347" s="230" t="s">
        <v>209</v>
      </c>
      <c r="AT347" s="230" t="s">
        <v>259</v>
      </c>
      <c r="AU347" s="230" t="s">
        <v>80</v>
      </c>
      <c r="AY347" s="16" t="s">
        <v>202</v>
      </c>
      <c r="BE347" s="231">
        <f>IF(N347="základní",J347,0)</f>
        <v>0</v>
      </c>
      <c r="BF347" s="231">
        <f>IF(N347="snížená",J347,0)</f>
        <v>0</v>
      </c>
      <c r="BG347" s="231">
        <f>IF(N347="zákl. přenesená",J347,0)</f>
        <v>0</v>
      </c>
      <c r="BH347" s="231">
        <f>IF(N347="sníž. přenesená",J347,0)</f>
        <v>0</v>
      </c>
      <c r="BI347" s="231">
        <f>IF(N347="nulová",J347,0)</f>
        <v>0</v>
      </c>
      <c r="BJ347" s="16" t="s">
        <v>78</v>
      </c>
      <c r="BK347" s="231">
        <f>ROUND(I347*H347,2)</f>
        <v>0</v>
      </c>
      <c r="BL347" s="16" t="s">
        <v>209</v>
      </c>
      <c r="BM347" s="230" t="s">
        <v>1210</v>
      </c>
    </row>
    <row r="348" s="2" customFormat="1" ht="44.25" customHeight="1">
      <c r="A348" s="37"/>
      <c r="B348" s="38"/>
      <c r="C348" s="232" t="s">
        <v>1211</v>
      </c>
      <c r="D348" s="232" t="s">
        <v>259</v>
      </c>
      <c r="E348" s="233" t="s">
        <v>1212</v>
      </c>
      <c r="F348" s="234" t="s">
        <v>1213</v>
      </c>
      <c r="G348" s="235" t="s">
        <v>266</v>
      </c>
      <c r="H348" s="236">
        <v>1</v>
      </c>
      <c r="I348" s="237"/>
      <c r="J348" s="238">
        <f>ROUND(I348*H348,2)</f>
        <v>0</v>
      </c>
      <c r="K348" s="234" t="s">
        <v>207</v>
      </c>
      <c r="L348" s="43"/>
      <c r="M348" s="239" t="s">
        <v>19</v>
      </c>
      <c r="N348" s="240" t="s">
        <v>42</v>
      </c>
      <c r="O348" s="83"/>
      <c r="P348" s="228">
        <f>O348*H348</f>
        <v>0</v>
      </c>
      <c r="Q348" s="228">
        <v>0</v>
      </c>
      <c r="R348" s="228">
        <f>Q348*H348</f>
        <v>0</v>
      </c>
      <c r="S348" s="228">
        <v>0</v>
      </c>
      <c r="T348" s="229">
        <f>S348*H348</f>
        <v>0</v>
      </c>
      <c r="U348" s="37"/>
      <c r="V348" s="37"/>
      <c r="W348" s="37"/>
      <c r="X348" s="37"/>
      <c r="Y348" s="37"/>
      <c r="Z348" s="37"/>
      <c r="AA348" s="37"/>
      <c r="AB348" s="37"/>
      <c r="AC348" s="37"/>
      <c r="AD348" s="37"/>
      <c r="AE348" s="37"/>
      <c r="AR348" s="230" t="s">
        <v>209</v>
      </c>
      <c r="AT348" s="230" t="s">
        <v>259</v>
      </c>
      <c r="AU348" s="230" t="s">
        <v>80</v>
      </c>
      <c r="AY348" s="16" t="s">
        <v>202</v>
      </c>
      <c r="BE348" s="231">
        <f>IF(N348="základní",J348,0)</f>
        <v>0</v>
      </c>
      <c r="BF348" s="231">
        <f>IF(N348="snížená",J348,0)</f>
        <v>0</v>
      </c>
      <c r="BG348" s="231">
        <f>IF(N348="zákl. přenesená",J348,0)</f>
        <v>0</v>
      </c>
      <c r="BH348" s="231">
        <f>IF(N348="sníž. přenesená",J348,0)</f>
        <v>0</v>
      </c>
      <c r="BI348" s="231">
        <f>IF(N348="nulová",J348,0)</f>
        <v>0</v>
      </c>
      <c r="BJ348" s="16" t="s">
        <v>78</v>
      </c>
      <c r="BK348" s="231">
        <f>ROUND(I348*H348,2)</f>
        <v>0</v>
      </c>
      <c r="BL348" s="16" t="s">
        <v>209</v>
      </c>
      <c r="BM348" s="230" t="s">
        <v>1214</v>
      </c>
    </row>
    <row r="349" s="11" customFormat="1" ht="22.8" customHeight="1">
      <c r="A349" s="11"/>
      <c r="B349" s="204"/>
      <c r="C349" s="205"/>
      <c r="D349" s="206" t="s">
        <v>70</v>
      </c>
      <c r="E349" s="252" t="s">
        <v>1215</v>
      </c>
      <c r="F349" s="252" t="s">
        <v>1216</v>
      </c>
      <c r="G349" s="205"/>
      <c r="H349" s="205"/>
      <c r="I349" s="208"/>
      <c r="J349" s="253">
        <f>BK349</f>
        <v>0</v>
      </c>
      <c r="K349" s="205"/>
      <c r="L349" s="210"/>
      <c r="M349" s="211"/>
      <c r="N349" s="212"/>
      <c r="O349" s="212"/>
      <c r="P349" s="213">
        <f>SUM(P350:P382)</f>
        <v>0</v>
      </c>
      <c r="Q349" s="212"/>
      <c r="R349" s="213">
        <f>SUM(R350:R382)</f>
        <v>0</v>
      </c>
      <c r="S349" s="212"/>
      <c r="T349" s="214">
        <f>SUM(T350:T382)</f>
        <v>0</v>
      </c>
      <c r="U349" s="11"/>
      <c r="V349" s="11"/>
      <c r="W349" s="11"/>
      <c r="X349" s="11"/>
      <c r="Y349" s="11"/>
      <c r="Z349" s="11"/>
      <c r="AA349" s="11"/>
      <c r="AB349" s="11"/>
      <c r="AC349" s="11"/>
      <c r="AD349" s="11"/>
      <c r="AE349" s="11"/>
      <c r="AR349" s="215" t="s">
        <v>78</v>
      </c>
      <c r="AT349" s="216" t="s">
        <v>70</v>
      </c>
      <c r="AU349" s="216" t="s">
        <v>78</v>
      </c>
      <c r="AY349" s="215" t="s">
        <v>202</v>
      </c>
      <c r="BK349" s="217">
        <f>SUM(BK350:BK382)</f>
        <v>0</v>
      </c>
    </row>
    <row r="350" s="2" customFormat="1" ht="33" customHeight="1">
      <c r="A350" s="37"/>
      <c r="B350" s="38"/>
      <c r="C350" s="232" t="s">
        <v>1217</v>
      </c>
      <c r="D350" s="232" t="s">
        <v>259</v>
      </c>
      <c r="E350" s="233" t="s">
        <v>1218</v>
      </c>
      <c r="F350" s="234" t="s">
        <v>1219</v>
      </c>
      <c r="G350" s="235" t="s">
        <v>266</v>
      </c>
      <c r="H350" s="236">
        <v>1</v>
      </c>
      <c r="I350" s="237"/>
      <c r="J350" s="238">
        <f>ROUND(I350*H350,2)</f>
        <v>0</v>
      </c>
      <c r="K350" s="234" t="s">
        <v>207</v>
      </c>
      <c r="L350" s="43"/>
      <c r="M350" s="239" t="s">
        <v>19</v>
      </c>
      <c r="N350" s="240" t="s">
        <v>42</v>
      </c>
      <c r="O350" s="83"/>
      <c r="P350" s="228">
        <f>O350*H350</f>
        <v>0</v>
      </c>
      <c r="Q350" s="228">
        <v>0</v>
      </c>
      <c r="R350" s="228">
        <f>Q350*H350</f>
        <v>0</v>
      </c>
      <c r="S350" s="228">
        <v>0</v>
      </c>
      <c r="T350" s="229">
        <f>S350*H350</f>
        <v>0</v>
      </c>
      <c r="U350" s="37"/>
      <c r="V350" s="37"/>
      <c r="W350" s="37"/>
      <c r="X350" s="37"/>
      <c r="Y350" s="37"/>
      <c r="Z350" s="37"/>
      <c r="AA350" s="37"/>
      <c r="AB350" s="37"/>
      <c r="AC350" s="37"/>
      <c r="AD350" s="37"/>
      <c r="AE350" s="37"/>
      <c r="AR350" s="230" t="s">
        <v>209</v>
      </c>
      <c r="AT350" s="230" t="s">
        <v>259</v>
      </c>
      <c r="AU350" s="230" t="s">
        <v>80</v>
      </c>
      <c r="AY350" s="16" t="s">
        <v>202</v>
      </c>
      <c r="BE350" s="231">
        <f>IF(N350="základní",J350,0)</f>
        <v>0</v>
      </c>
      <c r="BF350" s="231">
        <f>IF(N350="snížená",J350,0)</f>
        <v>0</v>
      </c>
      <c r="BG350" s="231">
        <f>IF(N350="zákl. přenesená",J350,0)</f>
        <v>0</v>
      </c>
      <c r="BH350" s="231">
        <f>IF(N350="sníž. přenesená",J350,0)</f>
        <v>0</v>
      </c>
      <c r="BI350" s="231">
        <f>IF(N350="nulová",J350,0)</f>
        <v>0</v>
      </c>
      <c r="BJ350" s="16" t="s">
        <v>78</v>
      </c>
      <c r="BK350" s="231">
        <f>ROUND(I350*H350,2)</f>
        <v>0</v>
      </c>
      <c r="BL350" s="16" t="s">
        <v>209</v>
      </c>
      <c r="BM350" s="230" t="s">
        <v>1220</v>
      </c>
    </row>
    <row r="351" s="2" customFormat="1" ht="33" customHeight="1">
      <c r="A351" s="37"/>
      <c r="B351" s="38"/>
      <c r="C351" s="232" t="s">
        <v>1221</v>
      </c>
      <c r="D351" s="232" t="s">
        <v>259</v>
      </c>
      <c r="E351" s="233" t="s">
        <v>1222</v>
      </c>
      <c r="F351" s="234" t="s">
        <v>1223</v>
      </c>
      <c r="G351" s="235" t="s">
        <v>266</v>
      </c>
      <c r="H351" s="236">
        <v>1</v>
      </c>
      <c r="I351" s="237"/>
      <c r="J351" s="238">
        <f>ROUND(I351*H351,2)</f>
        <v>0</v>
      </c>
      <c r="K351" s="234" t="s">
        <v>207</v>
      </c>
      <c r="L351" s="43"/>
      <c r="M351" s="239" t="s">
        <v>19</v>
      </c>
      <c r="N351" s="240" t="s">
        <v>42</v>
      </c>
      <c r="O351" s="83"/>
      <c r="P351" s="228">
        <f>O351*H351</f>
        <v>0</v>
      </c>
      <c r="Q351" s="228">
        <v>0</v>
      </c>
      <c r="R351" s="228">
        <f>Q351*H351</f>
        <v>0</v>
      </c>
      <c r="S351" s="228">
        <v>0</v>
      </c>
      <c r="T351" s="229">
        <f>S351*H351</f>
        <v>0</v>
      </c>
      <c r="U351" s="37"/>
      <c r="V351" s="37"/>
      <c r="W351" s="37"/>
      <c r="X351" s="37"/>
      <c r="Y351" s="37"/>
      <c r="Z351" s="37"/>
      <c r="AA351" s="37"/>
      <c r="AB351" s="37"/>
      <c r="AC351" s="37"/>
      <c r="AD351" s="37"/>
      <c r="AE351" s="37"/>
      <c r="AR351" s="230" t="s">
        <v>209</v>
      </c>
      <c r="AT351" s="230" t="s">
        <v>259</v>
      </c>
      <c r="AU351" s="230" t="s">
        <v>80</v>
      </c>
      <c r="AY351" s="16" t="s">
        <v>202</v>
      </c>
      <c r="BE351" s="231">
        <f>IF(N351="základní",J351,0)</f>
        <v>0</v>
      </c>
      <c r="BF351" s="231">
        <f>IF(N351="snížená",J351,0)</f>
        <v>0</v>
      </c>
      <c r="BG351" s="231">
        <f>IF(N351="zákl. přenesená",J351,0)</f>
        <v>0</v>
      </c>
      <c r="BH351" s="231">
        <f>IF(N351="sníž. přenesená",J351,0)</f>
        <v>0</v>
      </c>
      <c r="BI351" s="231">
        <f>IF(N351="nulová",J351,0)</f>
        <v>0</v>
      </c>
      <c r="BJ351" s="16" t="s">
        <v>78</v>
      </c>
      <c r="BK351" s="231">
        <f>ROUND(I351*H351,2)</f>
        <v>0</v>
      </c>
      <c r="BL351" s="16" t="s">
        <v>209</v>
      </c>
      <c r="BM351" s="230" t="s">
        <v>1224</v>
      </c>
    </row>
    <row r="352" s="2" customFormat="1" ht="21.75" customHeight="1">
      <c r="A352" s="37"/>
      <c r="B352" s="38"/>
      <c r="C352" s="232" t="s">
        <v>1225</v>
      </c>
      <c r="D352" s="232" t="s">
        <v>259</v>
      </c>
      <c r="E352" s="233" t="s">
        <v>1226</v>
      </c>
      <c r="F352" s="234" t="s">
        <v>1227</v>
      </c>
      <c r="G352" s="235" t="s">
        <v>266</v>
      </c>
      <c r="H352" s="236">
        <v>2</v>
      </c>
      <c r="I352" s="237"/>
      <c r="J352" s="238">
        <f>ROUND(I352*H352,2)</f>
        <v>0</v>
      </c>
      <c r="K352" s="234" t="s">
        <v>207</v>
      </c>
      <c r="L352" s="43"/>
      <c r="M352" s="239" t="s">
        <v>19</v>
      </c>
      <c r="N352" s="240" t="s">
        <v>42</v>
      </c>
      <c r="O352" s="83"/>
      <c r="P352" s="228">
        <f>O352*H352</f>
        <v>0</v>
      </c>
      <c r="Q352" s="228">
        <v>0</v>
      </c>
      <c r="R352" s="228">
        <f>Q352*H352</f>
        <v>0</v>
      </c>
      <c r="S352" s="228">
        <v>0</v>
      </c>
      <c r="T352" s="229">
        <f>S352*H352</f>
        <v>0</v>
      </c>
      <c r="U352" s="37"/>
      <c r="V352" s="37"/>
      <c r="W352" s="37"/>
      <c r="X352" s="37"/>
      <c r="Y352" s="37"/>
      <c r="Z352" s="37"/>
      <c r="AA352" s="37"/>
      <c r="AB352" s="37"/>
      <c r="AC352" s="37"/>
      <c r="AD352" s="37"/>
      <c r="AE352" s="37"/>
      <c r="AR352" s="230" t="s">
        <v>209</v>
      </c>
      <c r="AT352" s="230" t="s">
        <v>259</v>
      </c>
      <c r="AU352" s="230" t="s">
        <v>80</v>
      </c>
      <c r="AY352" s="16" t="s">
        <v>202</v>
      </c>
      <c r="BE352" s="231">
        <f>IF(N352="základní",J352,0)</f>
        <v>0</v>
      </c>
      <c r="BF352" s="231">
        <f>IF(N352="snížená",J352,0)</f>
        <v>0</v>
      </c>
      <c r="BG352" s="231">
        <f>IF(N352="zákl. přenesená",J352,0)</f>
        <v>0</v>
      </c>
      <c r="BH352" s="231">
        <f>IF(N352="sníž. přenesená",J352,0)</f>
        <v>0</v>
      </c>
      <c r="BI352" s="231">
        <f>IF(N352="nulová",J352,0)</f>
        <v>0</v>
      </c>
      <c r="BJ352" s="16" t="s">
        <v>78</v>
      </c>
      <c r="BK352" s="231">
        <f>ROUND(I352*H352,2)</f>
        <v>0</v>
      </c>
      <c r="BL352" s="16" t="s">
        <v>209</v>
      </c>
      <c r="BM352" s="230" t="s">
        <v>1228</v>
      </c>
    </row>
    <row r="353" s="2" customFormat="1" ht="21.75" customHeight="1">
      <c r="A353" s="37"/>
      <c r="B353" s="38"/>
      <c r="C353" s="232" t="s">
        <v>1229</v>
      </c>
      <c r="D353" s="232" t="s">
        <v>259</v>
      </c>
      <c r="E353" s="233" t="s">
        <v>1230</v>
      </c>
      <c r="F353" s="234" t="s">
        <v>1231</v>
      </c>
      <c r="G353" s="235" t="s">
        <v>266</v>
      </c>
      <c r="H353" s="236">
        <v>1</v>
      </c>
      <c r="I353" s="237"/>
      <c r="J353" s="238">
        <f>ROUND(I353*H353,2)</f>
        <v>0</v>
      </c>
      <c r="K353" s="234" t="s">
        <v>207</v>
      </c>
      <c r="L353" s="43"/>
      <c r="M353" s="239" t="s">
        <v>19</v>
      </c>
      <c r="N353" s="240" t="s">
        <v>42</v>
      </c>
      <c r="O353" s="83"/>
      <c r="P353" s="228">
        <f>O353*H353</f>
        <v>0</v>
      </c>
      <c r="Q353" s="228">
        <v>0</v>
      </c>
      <c r="R353" s="228">
        <f>Q353*H353</f>
        <v>0</v>
      </c>
      <c r="S353" s="228">
        <v>0</v>
      </c>
      <c r="T353" s="229">
        <f>S353*H353</f>
        <v>0</v>
      </c>
      <c r="U353" s="37"/>
      <c r="V353" s="37"/>
      <c r="W353" s="37"/>
      <c r="X353" s="37"/>
      <c r="Y353" s="37"/>
      <c r="Z353" s="37"/>
      <c r="AA353" s="37"/>
      <c r="AB353" s="37"/>
      <c r="AC353" s="37"/>
      <c r="AD353" s="37"/>
      <c r="AE353" s="37"/>
      <c r="AR353" s="230" t="s">
        <v>209</v>
      </c>
      <c r="AT353" s="230" t="s">
        <v>259</v>
      </c>
      <c r="AU353" s="230" t="s">
        <v>80</v>
      </c>
      <c r="AY353" s="16" t="s">
        <v>202</v>
      </c>
      <c r="BE353" s="231">
        <f>IF(N353="základní",J353,0)</f>
        <v>0</v>
      </c>
      <c r="BF353" s="231">
        <f>IF(N353="snížená",J353,0)</f>
        <v>0</v>
      </c>
      <c r="BG353" s="231">
        <f>IF(N353="zákl. přenesená",J353,0)</f>
        <v>0</v>
      </c>
      <c r="BH353" s="231">
        <f>IF(N353="sníž. přenesená",J353,0)</f>
        <v>0</v>
      </c>
      <c r="BI353" s="231">
        <f>IF(N353="nulová",J353,0)</f>
        <v>0</v>
      </c>
      <c r="BJ353" s="16" t="s">
        <v>78</v>
      </c>
      <c r="BK353" s="231">
        <f>ROUND(I353*H353,2)</f>
        <v>0</v>
      </c>
      <c r="BL353" s="16" t="s">
        <v>209</v>
      </c>
      <c r="BM353" s="230" t="s">
        <v>1232</v>
      </c>
    </row>
    <row r="354" s="2" customFormat="1" ht="21.75" customHeight="1">
      <c r="A354" s="37"/>
      <c r="B354" s="38"/>
      <c r="C354" s="232" t="s">
        <v>1233</v>
      </c>
      <c r="D354" s="232" t="s">
        <v>259</v>
      </c>
      <c r="E354" s="233" t="s">
        <v>1234</v>
      </c>
      <c r="F354" s="234" t="s">
        <v>1235</v>
      </c>
      <c r="G354" s="235" t="s">
        <v>266</v>
      </c>
      <c r="H354" s="236">
        <v>1</v>
      </c>
      <c r="I354" s="237"/>
      <c r="J354" s="238">
        <f>ROUND(I354*H354,2)</f>
        <v>0</v>
      </c>
      <c r="K354" s="234" t="s">
        <v>207</v>
      </c>
      <c r="L354" s="43"/>
      <c r="M354" s="239" t="s">
        <v>19</v>
      </c>
      <c r="N354" s="240" t="s">
        <v>42</v>
      </c>
      <c r="O354" s="83"/>
      <c r="P354" s="228">
        <f>O354*H354</f>
        <v>0</v>
      </c>
      <c r="Q354" s="228">
        <v>0</v>
      </c>
      <c r="R354" s="228">
        <f>Q354*H354</f>
        <v>0</v>
      </c>
      <c r="S354" s="228">
        <v>0</v>
      </c>
      <c r="T354" s="229">
        <f>S354*H354</f>
        <v>0</v>
      </c>
      <c r="U354" s="37"/>
      <c r="V354" s="37"/>
      <c r="W354" s="37"/>
      <c r="X354" s="37"/>
      <c r="Y354" s="37"/>
      <c r="Z354" s="37"/>
      <c r="AA354" s="37"/>
      <c r="AB354" s="37"/>
      <c r="AC354" s="37"/>
      <c r="AD354" s="37"/>
      <c r="AE354" s="37"/>
      <c r="AR354" s="230" t="s">
        <v>209</v>
      </c>
      <c r="AT354" s="230" t="s">
        <v>259</v>
      </c>
      <c r="AU354" s="230" t="s">
        <v>80</v>
      </c>
      <c r="AY354" s="16" t="s">
        <v>202</v>
      </c>
      <c r="BE354" s="231">
        <f>IF(N354="základní",J354,0)</f>
        <v>0</v>
      </c>
      <c r="BF354" s="231">
        <f>IF(N354="snížená",J354,0)</f>
        <v>0</v>
      </c>
      <c r="BG354" s="231">
        <f>IF(N354="zákl. přenesená",J354,0)</f>
        <v>0</v>
      </c>
      <c r="BH354" s="231">
        <f>IF(N354="sníž. přenesená",J354,0)</f>
        <v>0</v>
      </c>
      <c r="BI354" s="231">
        <f>IF(N354="nulová",J354,0)</f>
        <v>0</v>
      </c>
      <c r="BJ354" s="16" t="s">
        <v>78</v>
      </c>
      <c r="BK354" s="231">
        <f>ROUND(I354*H354,2)</f>
        <v>0</v>
      </c>
      <c r="BL354" s="16" t="s">
        <v>209</v>
      </c>
      <c r="BM354" s="230" t="s">
        <v>1236</v>
      </c>
    </row>
    <row r="355" s="2" customFormat="1" ht="21.75" customHeight="1">
      <c r="A355" s="37"/>
      <c r="B355" s="38"/>
      <c r="C355" s="232" t="s">
        <v>1237</v>
      </c>
      <c r="D355" s="232" t="s">
        <v>259</v>
      </c>
      <c r="E355" s="233" t="s">
        <v>1238</v>
      </c>
      <c r="F355" s="234" t="s">
        <v>1239</v>
      </c>
      <c r="G355" s="235" t="s">
        <v>266</v>
      </c>
      <c r="H355" s="236">
        <v>1</v>
      </c>
      <c r="I355" s="237"/>
      <c r="J355" s="238">
        <f>ROUND(I355*H355,2)</f>
        <v>0</v>
      </c>
      <c r="K355" s="234" t="s">
        <v>207</v>
      </c>
      <c r="L355" s="43"/>
      <c r="M355" s="239" t="s">
        <v>19</v>
      </c>
      <c r="N355" s="240" t="s">
        <v>42</v>
      </c>
      <c r="O355" s="83"/>
      <c r="P355" s="228">
        <f>O355*H355</f>
        <v>0</v>
      </c>
      <c r="Q355" s="228">
        <v>0</v>
      </c>
      <c r="R355" s="228">
        <f>Q355*H355</f>
        <v>0</v>
      </c>
      <c r="S355" s="228">
        <v>0</v>
      </c>
      <c r="T355" s="229">
        <f>S355*H355</f>
        <v>0</v>
      </c>
      <c r="U355" s="37"/>
      <c r="V355" s="37"/>
      <c r="W355" s="37"/>
      <c r="X355" s="37"/>
      <c r="Y355" s="37"/>
      <c r="Z355" s="37"/>
      <c r="AA355" s="37"/>
      <c r="AB355" s="37"/>
      <c r="AC355" s="37"/>
      <c r="AD355" s="37"/>
      <c r="AE355" s="37"/>
      <c r="AR355" s="230" t="s">
        <v>209</v>
      </c>
      <c r="AT355" s="230" t="s">
        <v>259</v>
      </c>
      <c r="AU355" s="230" t="s">
        <v>80</v>
      </c>
      <c r="AY355" s="16" t="s">
        <v>202</v>
      </c>
      <c r="BE355" s="231">
        <f>IF(N355="základní",J355,0)</f>
        <v>0</v>
      </c>
      <c r="BF355" s="231">
        <f>IF(N355="snížená",J355,0)</f>
        <v>0</v>
      </c>
      <c r="BG355" s="231">
        <f>IF(N355="zákl. přenesená",J355,0)</f>
        <v>0</v>
      </c>
      <c r="BH355" s="231">
        <f>IF(N355="sníž. přenesená",J355,0)</f>
        <v>0</v>
      </c>
      <c r="BI355" s="231">
        <f>IF(N355="nulová",J355,0)</f>
        <v>0</v>
      </c>
      <c r="BJ355" s="16" t="s">
        <v>78</v>
      </c>
      <c r="BK355" s="231">
        <f>ROUND(I355*H355,2)</f>
        <v>0</v>
      </c>
      <c r="BL355" s="16" t="s">
        <v>209</v>
      </c>
      <c r="BM355" s="230" t="s">
        <v>1240</v>
      </c>
    </row>
    <row r="356" s="2" customFormat="1" ht="21.75" customHeight="1">
      <c r="A356" s="37"/>
      <c r="B356" s="38"/>
      <c r="C356" s="232" t="s">
        <v>1241</v>
      </c>
      <c r="D356" s="232" t="s">
        <v>259</v>
      </c>
      <c r="E356" s="233" t="s">
        <v>1242</v>
      </c>
      <c r="F356" s="234" t="s">
        <v>1243</v>
      </c>
      <c r="G356" s="235" t="s">
        <v>266</v>
      </c>
      <c r="H356" s="236">
        <v>1</v>
      </c>
      <c r="I356" s="237"/>
      <c r="J356" s="238">
        <f>ROUND(I356*H356,2)</f>
        <v>0</v>
      </c>
      <c r="K356" s="234" t="s">
        <v>207</v>
      </c>
      <c r="L356" s="43"/>
      <c r="M356" s="239" t="s">
        <v>19</v>
      </c>
      <c r="N356" s="240" t="s">
        <v>42</v>
      </c>
      <c r="O356" s="83"/>
      <c r="P356" s="228">
        <f>O356*H356</f>
        <v>0</v>
      </c>
      <c r="Q356" s="228">
        <v>0</v>
      </c>
      <c r="R356" s="228">
        <f>Q356*H356</f>
        <v>0</v>
      </c>
      <c r="S356" s="228">
        <v>0</v>
      </c>
      <c r="T356" s="229">
        <f>S356*H356</f>
        <v>0</v>
      </c>
      <c r="U356" s="37"/>
      <c r="V356" s="37"/>
      <c r="W356" s="37"/>
      <c r="X356" s="37"/>
      <c r="Y356" s="37"/>
      <c r="Z356" s="37"/>
      <c r="AA356" s="37"/>
      <c r="AB356" s="37"/>
      <c r="AC356" s="37"/>
      <c r="AD356" s="37"/>
      <c r="AE356" s="37"/>
      <c r="AR356" s="230" t="s">
        <v>209</v>
      </c>
      <c r="AT356" s="230" t="s">
        <v>259</v>
      </c>
      <c r="AU356" s="230" t="s">
        <v>80</v>
      </c>
      <c r="AY356" s="16" t="s">
        <v>202</v>
      </c>
      <c r="BE356" s="231">
        <f>IF(N356="základní",J356,0)</f>
        <v>0</v>
      </c>
      <c r="BF356" s="231">
        <f>IF(N356="snížená",J356,0)</f>
        <v>0</v>
      </c>
      <c r="BG356" s="231">
        <f>IF(N356="zákl. přenesená",J356,0)</f>
        <v>0</v>
      </c>
      <c r="BH356" s="231">
        <f>IF(N356="sníž. přenesená",J356,0)</f>
        <v>0</v>
      </c>
      <c r="BI356" s="231">
        <f>IF(N356="nulová",J356,0)</f>
        <v>0</v>
      </c>
      <c r="BJ356" s="16" t="s">
        <v>78</v>
      </c>
      <c r="BK356" s="231">
        <f>ROUND(I356*H356,2)</f>
        <v>0</v>
      </c>
      <c r="BL356" s="16" t="s">
        <v>209</v>
      </c>
      <c r="BM356" s="230" t="s">
        <v>1244</v>
      </c>
    </row>
    <row r="357" s="2" customFormat="1" ht="21.75" customHeight="1">
      <c r="A357" s="37"/>
      <c r="B357" s="38"/>
      <c r="C357" s="232" t="s">
        <v>1245</v>
      </c>
      <c r="D357" s="232" t="s">
        <v>259</v>
      </c>
      <c r="E357" s="233" t="s">
        <v>1246</v>
      </c>
      <c r="F357" s="234" t="s">
        <v>1247</v>
      </c>
      <c r="G357" s="235" t="s">
        <v>266</v>
      </c>
      <c r="H357" s="236">
        <v>2</v>
      </c>
      <c r="I357" s="237"/>
      <c r="J357" s="238">
        <f>ROUND(I357*H357,2)</f>
        <v>0</v>
      </c>
      <c r="K357" s="234" t="s">
        <v>207</v>
      </c>
      <c r="L357" s="43"/>
      <c r="M357" s="239" t="s">
        <v>19</v>
      </c>
      <c r="N357" s="240" t="s">
        <v>42</v>
      </c>
      <c r="O357" s="83"/>
      <c r="P357" s="228">
        <f>O357*H357</f>
        <v>0</v>
      </c>
      <c r="Q357" s="228">
        <v>0</v>
      </c>
      <c r="R357" s="228">
        <f>Q357*H357</f>
        <v>0</v>
      </c>
      <c r="S357" s="228">
        <v>0</v>
      </c>
      <c r="T357" s="229">
        <f>S357*H357</f>
        <v>0</v>
      </c>
      <c r="U357" s="37"/>
      <c r="V357" s="37"/>
      <c r="W357" s="37"/>
      <c r="X357" s="37"/>
      <c r="Y357" s="37"/>
      <c r="Z357" s="37"/>
      <c r="AA357" s="37"/>
      <c r="AB357" s="37"/>
      <c r="AC357" s="37"/>
      <c r="AD357" s="37"/>
      <c r="AE357" s="37"/>
      <c r="AR357" s="230" t="s">
        <v>209</v>
      </c>
      <c r="AT357" s="230" t="s">
        <v>259</v>
      </c>
      <c r="AU357" s="230" t="s">
        <v>80</v>
      </c>
      <c r="AY357" s="16" t="s">
        <v>202</v>
      </c>
      <c r="BE357" s="231">
        <f>IF(N357="základní",J357,0)</f>
        <v>0</v>
      </c>
      <c r="BF357" s="231">
        <f>IF(N357="snížená",J357,0)</f>
        <v>0</v>
      </c>
      <c r="BG357" s="231">
        <f>IF(N357="zákl. přenesená",J357,0)</f>
        <v>0</v>
      </c>
      <c r="BH357" s="231">
        <f>IF(N357="sníž. přenesená",J357,0)</f>
        <v>0</v>
      </c>
      <c r="BI357" s="231">
        <f>IF(N357="nulová",J357,0)</f>
        <v>0</v>
      </c>
      <c r="BJ357" s="16" t="s">
        <v>78</v>
      </c>
      <c r="BK357" s="231">
        <f>ROUND(I357*H357,2)</f>
        <v>0</v>
      </c>
      <c r="BL357" s="16" t="s">
        <v>209</v>
      </c>
      <c r="BM357" s="230" t="s">
        <v>1248</v>
      </c>
    </row>
    <row r="358" s="2" customFormat="1" ht="55.5" customHeight="1">
      <c r="A358" s="37"/>
      <c r="B358" s="38"/>
      <c r="C358" s="232" t="s">
        <v>1249</v>
      </c>
      <c r="D358" s="232" t="s">
        <v>259</v>
      </c>
      <c r="E358" s="233" t="s">
        <v>1250</v>
      </c>
      <c r="F358" s="234" t="s">
        <v>1251</v>
      </c>
      <c r="G358" s="235" t="s">
        <v>266</v>
      </c>
      <c r="H358" s="236">
        <v>15</v>
      </c>
      <c r="I358" s="237"/>
      <c r="J358" s="238">
        <f>ROUND(I358*H358,2)</f>
        <v>0</v>
      </c>
      <c r="K358" s="234" t="s">
        <v>207</v>
      </c>
      <c r="L358" s="43"/>
      <c r="M358" s="239" t="s">
        <v>19</v>
      </c>
      <c r="N358" s="240" t="s">
        <v>42</v>
      </c>
      <c r="O358" s="83"/>
      <c r="P358" s="228">
        <f>O358*H358</f>
        <v>0</v>
      </c>
      <c r="Q358" s="228">
        <v>0</v>
      </c>
      <c r="R358" s="228">
        <f>Q358*H358</f>
        <v>0</v>
      </c>
      <c r="S358" s="228">
        <v>0</v>
      </c>
      <c r="T358" s="229">
        <f>S358*H358</f>
        <v>0</v>
      </c>
      <c r="U358" s="37"/>
      <c r="V358" s="37"/>
      <c r="W358" s="37"/>
      <c r="X358" s="37"/>
      <c r="Y358" s="37"/>
      <c r="Z358" s="37"/>
      <c r="AA358" s="37"/>
      <c r="AB358" s="37"/>
      <c r="AC358" s="37"/>
      <c r="AD358" s="37"/>
      <c r="AE358" s="37"/>
      <c r="AR358" s="230" t="s">
        <v>209</v>
      </c>
      <c r="AT358" s="230" t="s">
        <v>259</v>
      </c>
      <c r="AU358" s="230" t="s">
        <v>80</v>
      </c>
      <c r="AY358" s="16" t="s">
        <v>202</v>
      </c>
      <c r="BE358" s="231">
        <f>IF(N358="základní",J358,0)</f>
        <v>0</v>
      </c>
      <c r="BF358" s="231">
        <f>IF(N358="snížená",J358,0)</f>
        <v>0</v>
      </c>
      <c r="BG358" s="231">
        <f>IF(N358="zákl. přenesená",J358,0)</f>
        <v>0</v>
      </c>
      <c r="BH358" s="231">
        <f>IF(N358="sníž. přenesená",J358,0)</f>
        <v>0</v>
      </c>
      <c r="BI358" s="231">
        <f>IF(N358="nulová",J358,0)</f>
        <v>0</v>
      </c>
      <c r="BJ358" s="16" t="s">
        <v>78</v>
      </c>
      <c r="BK358" s="231">
        <f>ROUND(I358*H358,2)</f>
        <v>0</v>
      </c>
      <c r="BL358" s="16" t="s">
        <v>209</v>
      </c>
      <c r="BM358" s="230" t="s">
        <v>1252</v>
      </c>
    </row>
    <row r="359" s="2" customFormat="1" ht="21.75" customHeight="1">
      <c r="A359" s="37"/>
      <c r="B359" s="38"/>
      <c r="C359" s="232" t="s">
        <v>1253</v>
      </c>
      <c r="D359" s="232" t="s">
        <v>259</v>
      </c>
      <c r="E359" s="233" t="s">
        <v>1254</v>
      </c>
      <c r="F359" s="234" t="s">
        <v>1255</v>
      </c>
      <c r="G359" s="235" t="s">
        <v>266</v>
      </c>
      <c r="H359" s="236">
        <v>2</v>
      </c>
      <c r="I359" s="237"/>
      <c r="J359" s="238">
        <f>ROUND(I359*H359,2)</f>
        <v>0</v>
      </c>
      <c r="K359" s="234" t="s">
        <v>207</v>
      </c>
      <c r="L359" s="43"/>
      <c r="M359" s="239" t="s">
        <v>19</v>
      </c>
      <c r="N359" s="240" t="s">
        <v>42</v>
      </c>
      <c r="O359" s="83"/>
      <c r="P359" s="228">
        <f>O359*H359</f>
        <v>0</v>
      </c>
      <c r="Q359" s="228">
        <v>0</v>
      </c>
      <c r="R359" s="228">
        <f>Q359*H359</f>
        <v>0</v>
      </c>
      <c r="S359" s="228">
        <v>0</v>
      </c>
      <c r="T359" s="229">
        <f>S359*H359</f>
        <v>0</v>
      </c>
      <c r="U359" s="37"/>
      <c r="V359" s="37"/>
      <c r="W359" s="37"/>
      <c r="X359" s="37"/>
      <c r="Y359" s="37"/>
      <c r="Z359" s="37"/>
      <c r="AA359" s="37"/>
      <c r="AB359" s="37"/>
      <c r="AC359" s="37"/>
      <c r="AD359" s="37"/>
      <c r="AE359" s="37"/>
      <c r="AR359" s="230" t="s">
        <v>209</v>
      </c>
      <c r="AT359" s="230" t="s">
        <v>259</v>
      </c>
      <c r="AU359" s="230" t="s">
        <v>80</v>
      </c>
      <c r="AY359" s="16" t="s">
        <v>202</v>
      </c>
      <c r="BE359" s="231">
        <f>IF(N359="základní",J359,0)</f>
        <v>0</v>
      </c>
      <c r="BF359" s="231">
        <f>IF(N359="snížená",J359,0)</f>
        <v>0</v>
      </c>
      <c r="BG359" s="231">
        <f>IF(N359="zákl. přenesená",J359,0)</f>
        <v>0</v>
      </c>
      <c r="BH359" s="231">
        <f>IF(N359="sníž. přenesená",J359,0)</f>
        <v>0</v>
      </c>
      <c r="BI359" s="231">
        <f>IF(N359="nulová",J359,0)</f>
        <v>0</v>
      </c>
      <c r="BJ359" s="16" t="s">
        <v>78</v>
      </c>
      <c r="BK359" s="231">
        <f>ROUND(I359*H359,2)</f>
        <v>0</v>
      </c>
      <c r="BL359" s="16" t="s">
        <v>209</v>
      </c>
      <c r="BM359" s="230" t="s">
        <v>1256</v>
      </c>
    </row>
    <row r="360" s="2" customFormat="1" ht="44.25" customHeight="1">
      <c r="A360" s="37"/>
      <c r="B360" s="38"/>
      <c r="C360" s="232" t="s">
        <v>1257</v>
      </c>
      <c r="D360" s="232" t="s">
        <v>259</v>
      </c>
      <c r="E360" s="233" t="s">
        <v>1258</v>
      </c>
      <c r="F360" s="234" t="s">
        <v>1259</v>
      </c>
      <c r="G360" s="235" t="s">
        <v>266</v>
      </c>
      <c r="H360" s="236">
        <v>2</v>
      </c>
      <c r="I360" s="237"/>
      <c r="J360" s="238">
        <f>ROUND(I360*H360,2)</f>
        <v>0</v>
      </c>
      <c r="K360" s="234" t="s">
        <v>207</v>
      </c>
      <c r="L360" s="43"/>
      <c r="M360" s="239" t="s">
        <v>19</v>
      </c>
      <c r="N360" s="240" t="s">
        <v>42</v>
      </c>
      <c r="O360" s="83"/>
      <c r="P360" s="228">
        <f>O360*H360</f>
        <v>0</v>
      </c>
      <c r="Q360" s="228">
        <v>0</v>
      </c>
      <c r="R360" s="228">
        <f>Q360*H360</f>
        <v>0</v>
      </c>
      <c r="S360" s="228">
        <v>0</v>
      </c>
      <c r="T360" s="229">
        <f>S360*H360</f>
        <v>0</v>
      </c>
      <c r="U360" s="37"/>
      <c r="V360" s="37"/>
      <c r="W360" s="37"/>
      <c r="X360" s="37"/>
      <c r="Y360" s="37"/>
      <c r="Z360" s="37"/>
      <c r="AA360" s="37"/>
      <c r="AB360" s="37"/>
      <c r="AC360" s="37"/>
      <c r="AD360" s="37"/>
      <c r="AE360" s="37"/>
      <c r="AR360" s="230" t="s">
        <v>209</v>
      </c>
      <c r="AT360" s="230" t="s">
        <v>259</v>
      </c>
      <c r="AU360" s="230" t="s">
        <v>80</v>
      </c>
      <c r="AY360" s="16" t="s">
        <v>202</v>
      </c>
      <c r="BE360" s="231">
        <f>IF(N360="základní",J360,0)</f>
        <v>0</v>
      </c>
      <c r="BF360" s="231">
        <f>IF(N360="snížená",J360,0)</f>
        <v>0</v>
      </c>
      <c r="BG360" s="231">
        <f>IF(N360="zákl. přenesená",J360,0)</f>
        <v>0</v>
      </c>
      <c r="BH360" s="231">
        <f>IF(N360="sníž. přenesená",J360,0)</f>
        <v>0</v>
      </c>
      <c r="BI360" s="231">
        <f>IF(N360="nulová",J360,0)</f>
        <v>0</v>
      </c>
      <c r="BJ360" s="16" t="s">
        <v>78</v>
      </c>
      <c r="BK360" s="231">
        <f>ROUND(I360*H360,2)</f>
        <v>0</v>
      </c>
      <c r="BL360" s="16" t="s">
        <v>209</v>
      </c>
      <c r="BM360" s="230" t="s">
        <v>1260</v>
      </c>
    </row>
    <row r="361" s="2" customFormat="1" ht="21.75" customHeight="1">
      <c r="A361" s="37"/>
      <c r="B361" s="38"/>
      <c r="C361" s="232" t="s">
        <v>1261</v>
      </c>
      <c r="D361" s="232" t="s">
        <v>259</v>
      </c>
      <c r="E361" s="233" t="s">
        <v>1262</v>
      </c>
      <c r="F361" s="234" t="s">
        <v>1263</v>
      </c>
      <c r="G361" s="235" t="s">
        <v>266</v>
      </c>
      <c r="H361" s="236">
        <v>1</v>
      </c>
      <c r="I361" s="237"/>
      <c r="J361" s="238">
        <f>ROUND(I361*H361,2)</f>
        <v>0</v>
      </c>
      <c r="K361" s="234" t="s">
        <v>207</v>
      </c>
      <c r="L361" s="43"/>
      <c r="M361" s="239" t="s">
        <v>19</v>
      </c>
      <c r="N361" s="240" t="s">
        <v>42</v>
      </c>
      <c r="O361" s="83"/>
      <c r="P361" s="228">
        <f>O361*H361</f>
        <v>0</v>
      </c>
      <c r="Q361" s="228">
        <v>0</v>
      </c>
      <c r="R361" s="228">
        <f>Q361*H361</f>
        <v>0</v>
      </c>
      <c r="S361" s="228">
        <v>0</v>
      </c>
      <c r="T361" s="229">
        <f>S361*H361</f>
        <v>0</v>
      </c>
      <c r="U361" s="37"/>
      <c r="V361" s="37"/>
      <c r="W361" s="37"/>
      <c r="X361" s="37"/>
      <c r="Y361" s="37"/>
      <c r="Z361" s="37"/>
      <c r="AA361" s="37"/>
      <c r="AB361" s="37"/>
      <c r="AC361" s="37"/>
      <c r="AD361" s="37"/>
      <c r="AE361" s="37"/>
      <c r="AR361" s="230" t="s">
        <v>209</v>
      </c>
      <c r="AT361" s="230" t="s">
        <v>259</v>
      </c>
      <c r="AU361" s="230" t="s">
        <v>80</v>
      </c>
      <c r="AY361" s="16" t="s">
        <v>202</v>
      </c>
      <c r="BE361" s="231">
        <f>IF(N361="základní",J361,0)</f>
        <v>0</v>
      </c>
      <c r="BF361" s="231">
        <f>IF(N361="snížená",J361,0)</f>
        <v>0</v>
      </c>
      <c r="BG361" s="231">
        <f>IF(N361="zákl. přenesená",J361,0)</f>
        <v>0</v>
      </c>
      <c r="BH361" s="231">
        <f>IF(N361="sníž. přenesená",J361,0)</f>
        <v>0</v>
      </c>
      <c r="BI361" s="231">
        <f>IF(N361="nulová",J361,0)</f>
        <v>0</v>
      </c>
      <c r="BJ361" s="16" t="s">
        <v>78</v>
      </c>
      <c r="BK361" s="231">
        <f>ROUND(I361*H361,2)</f>
        <v>0</v>
      </c>
      <c r="BL361" s="16" t="s">
        <v>209</v>
      </c>
      <c r="BM361" s="230" t="s">
        <v>1264</v>
      </c>
    </row>
    <row r="362" s="2" customFormat="1" ht="33" customHeight="1">
      <c r="A362" s="37"/>
      <c r="B362" s="38"/>
      <c r="C362" s="232" t="s">
        <v>1265</v>
      </c>
      <c r="D362" s="232" t="s">
        <v>259</v>
      </c>
      <c r="E362" s="233" t="s">
        <v>1266</v>
      </c>
      <c r="F362" s="234" t="s">
        <v>1267</v>
      </c>
      <c r="G362" s="235" t="s">
        <v>266</v>
      </c>
      <c r="H362" s="236">
        <v>10</v>
      </c>
      <c r="I362" s="237"/>
      <c r="J362" s="238">
        <f>ROUND(I362*H362,2)</f>
        <v>0</v>
      </c>
      <c r="K362" s="234" t="s">
        <v>207</v>
      </c>
      <c r="L362" s="43"/>
      <c r="M362" s="239" t="s">
        <v>19</v>
      </c>
      <c r="N362" s="240" t="s">
        <v>42</v>
      </c>
      <c r="O362" s="83"/>
      <c r="P362" s="228">
        <f>O362*H362</f>
        <v>0</v>
      </c>
      <c r="Q362" s="228">
        <v>0</v>
      </c>
      <c r="R362" s="228">
        <f>Q362*H362</f>
        <v>0</v>
      </c>
      <c r="S362" s="228">
        <v>0</v>
      </c>
      <c r="T362" s="229">
        <f>S362*H362</f>
        <v>0</v>
      </c>
      <c r="U362" s="37"/>
      <c r="V362" s="37"/>
      <c r="W362" s="37"/>
      <c r="X362" s="37"/>
      <c r="Y362" s="37"/>
      <c r="Z362" s="37"/>
      <c r="AA362" s="37"/>
      <c r="AB362" s="37"/>
      <c r="AC362" s="37"/>
      <c r="AD362" s="37"/>
      <c r="AE362" s="37"/>
      <c r="AR362" s="230" t="s">
        <v>209</v>
      </c>
      <c r="AT362" s="230" t="s">
        <v>259</v>
      </c>
      <c r="AU362" s="230" t="s">
        <v>80</v>
      </c>
      <c r="AY362" s="16" t="s">
        <v>202</v>
      </c>
      <c r="BE362" s="231">
        <f>IF(N362="základní",J362,0)</f>
        <v>0</v>
      </c>
      <c r="BF362" s="231">
        <f>IF(N362="snížená",J362,0)</f>
        <v>0</v>
      </c>
      <c r="BG362" s="231">
        <f>IF(N362="zákl. přenesená",J362,0)</f>
        <v>0</v>
      </c>
      <c r="BH362" s="231">
        <f>IF(N362="sníž. přenesená",J362,0)</f>
        <v>0</v>
      </c>
      <c r="BI362" s="231">
        <f>IF(N362="nulová",J362,0)</f>
        <v>0</v>
      </c>
      <c r="BJ362" s="16" t="s">
        <v>78</v>
      </c>
      <c r="BK362" s="231">
        <f>ROUND(I362*H362,2)</f>
        <v>0</v>
      </c>
      <c r="BL362" s="16" t="s">
        <v>209</v>
      </c>
      <c r="BM362" s="230" t="s">
        <v>1268</v>
      </c>
    </row>
    <row r="363" s="2" customFormat="1" ht="21.75" customHeight="1">
      <c r="A363" s="37"/>
      <c r="B363" s="38"/>
      <c r="C363" s="232" t="s">
        <v>1269</v>
      </c>
      <c r="D363" s="232" t="s">
        <v>259</v>
      </c>
      <c r="E363" s="233" t="s">
        <v>1270</v>
      </c>
      <c r="F363" s="234" t="s">
        <v>1271</v>
      </c>
      <c r="G363" s="235" t="s">
        <v>266</v>
      </c>
      <c r="H363" s="236">
        <v>12</v>
      </c>
      <c r="I363" s="237"/>
      <c r="J363" s="238">
        <f>ROUND(I363*H363,2)</f>
        <v>0</v>
      </c>
      <c r="K363" s="234" t="s">
        <v>207</v>
      </c>
      <c r="L363" s="43"/>
      <c r="M363" s="239" t="s">
        <v>19</v>
      </c>
      <c r="N363" s="240" t="s">
        <v>42</v>
      </c>
      <c r="O363" s="83"/>
      <c r="P363" s="228">
        <f>O363*H363</f>
        <v>0</v>
      </c>
      <c r="Q363" s="228">
        <v>0</v>
      </c>
      <c r="R363" s="228">
        <f>Q363*H363</f>
        <v>0</v>
      </c>
      <c r="S363" s="228">
        <v>0</v>
      </c>
      <c r="T363" s="229">
        <f>S363*H363</f>
        <v>0</v>
      </c>
      <c r="U363" s="37"/>
      <c r="V363" s="37"/>
      <c r="W363" s="37"/>
      <c r="X363" s="37"/>
      <c r="Y363" s="37"/>
      <c r="Z363" s="37"/>
      <c r="AA363" s="37"/>
      <c r="AB363" s="37"/>
      <c r="AC363" s="37"/>
      <c r="AD363" s="37"/>
      <c r="AE363" s="37"/>
      <c r="AR363" s="230" t="s">
        <v>209</v>
      </c>
      <c r="AT363" s="230" t="s">
        <v>259</v>
      </c>
      <c r="AU363" s="230" t="s">
        <v>80</v>
      </c>
      <c r="AY363" s="16" t="s">
        <v>202</v>
      </c>
      <c r="BE363" s="231">
        <f>IF(N363="základní",J363,0)</f>
        <v>0</v>
      </c>
      <c r="BF363" s="231">
        <f>IF(N363="snížená",J363,0)</f>
        <v>0</v>
      </c>
      <c r="BG363" s="231">
        <f>IF(N363="zákl. přenesená",J363,0)</f>
        <v>0</v>
      </c>
      <c r="BH363" s="231">
        <f>IF(N363="sníž. přenesená",J363,0)</f>
        <v>0</v>
      </c>
      <c r="BI363" s="231">
        <f>IF(N363="nulová",J363,0)</f>
        <v>0</v>
      </c>
      <c r="BJ363" s="16" t="s">
        <v>78</v>
      </c>
      <c r="BK363" s="231">
        <f>ROUND(I363*H363,2)</f>
        <v>0</v>
      </c>
      <c r="BL363" s="16" t="s">
        <v>209</v>
      </c>
      <c r="BM363" s="230" t="s">
        <v>1272</v>
      </c>
    </row>
    <row r="364" s="2" customFormat="1" ht="21.75" customHeight="1">
      <c r="A364" s="37"/>
      <c r="B364" s="38"/>
      <c r="C364" s="232" t="s">
        <v>1273</v>
      </c>
      <c r="D364" s="232" t="s">
        <v>259</v>
      </c>
      <c r="E364" s="233" t="s">
        <v>1274</v>
      </c>
      <c r="F364" s="234" t="s">
        <v>1275</v>
      </c>
      <c r="G364" s="235" t="s">
        <v>266</v>
      </c>
      <c r="H364" s="236">
        <v>1</v>
      </c>
      <c r="I364" s="237"/>
      <c r="J364" s="238">
        <f>ROUND(I364*H364,2)</f>
        <v>0</v>
      </c>
      <c r="K364" s="234" t="s">
        <v>207</v>
      </c>
      <c r="L364" s="43"/>
      <c r="M364" s="239" t="s">
        <v>19</v>
      </c>
      <c r="N364" s="240" t="s">
        <v>42</v>
      </c>
      <c r="O364" s="83"/>
      <c r="P364" s="228">
        <f>O364*H364</f>
        <v>0</v>
      </c>
      <c r="Q364" s="228">
        <v>0</v>
      </c>
      <c r="R364" s="228">
        <f>Q364*H364</f>
        <v>0</v>
      </c>
      <c r="S364" s="228">
        <v>0</v>
      </c>
      <c r="T364" s="229">
        <f>S364*H364</f>
        <v>0</v>
      </c>
      <c r="U364" s="37"/>
      <c r="V364" s="37"/>
      <c r="W364" s="37"/>
      <c r="X364" s="37"/>
      <c r="Y364" s="37"/>
      <c r="Z364" s="37"/>
      <c r="AA364" s="37"/>
      <c r="AB364" s="37"/>
      <c r="AC364" s="37"/>
      <c r="AD364" s="37"/>
      <c r="AE364" s="37"/>
      <c r="AR364" s="230" t="s">
        <v>209</v>
      </c>
      <c r="AT364" s="230" t="s">
        <v>259</v>
      </c>
      <c r="AU364" s="230" t="s">
        <v>80</v>
      </c>
      <c r="AY364" s="16" t="s">
        <v>202</v>
      </c>
      <c r="BE364" s="231">
        <f>IF(N364="základní",J364,0)</f>
        <v>0</v>
      </c>
      <c r="BF364" s="231">
        <f>IF(N364="snížená",J364,0)</f>
        <v>0</v>
      </c>
      <c r="BG364" s="231">
        <f>IF(N364="zákl. přenesená",J364,0)</f>
        <v>0</v>
      </c>
      <c r="BH364" s="231">
        <f>IF(N364="sníž. přenesená",J364,0)</f>
        <v>0</v>
      </c>
      <c r="BI364" s="231">
        <f>IF(N364="nulová",J364,0)</f>
        <v>0</v>
      </c>
      <c r="BJ364" s="16" t="s">
        <v>78</v>
      </c>
      <c r="BK364" s="231">
        <f>ROUND(I364*H364,2)</f>
        <v>0</v>
      </c>
      <c r="BL364" s="16" t="s">
        <v>209</v>
      </c>
      <c r="BM364" s="230" t="s">
        <v>1276</v>
      </c>
    </row>
    <row r="365" s="2" customFormat="1" ht="21.75" customHeight="1">
      <c r="A365" s="37"/>
      <c r="B365" s="38"/>
      <c r="C365" s="232" t="s">
        <v>1277</v>
      </c>
      <c r="D365" s="232" t="s">
        <v>259</v>
      </c>
      <c r="E365" s="233" t="s">
        <v>1278</v>
      </c>
      <c r="F365" s="234" t="s">
        <v>1279</v>
      </c>
      <c r="G365" s="235" t="s">
        <v>266</v>
      </c>
      <c r="H365" s="236">
        <v>2</v>
      </c>
      <c r="I365" s="237"/>
      <c r="J365" s="238">
        <f>ROUND(I365*H365,2)</f>
        <v>0</v>
      </c>
      <c r="K365" s="234" t="s">
        <v>207</v>
      </c>
      <c r="L365" s="43"/>
      <c r="M365" s="239" t="s">
        <v>19</v>
      </c>
      <c r="N365" s="240" t="s">
        <v>42</v>
      </c>
      <c r="O365" s="83"/>
      <c r="P365" s="228">
        <f>O365*H365</f>
        <v>0</v>
      </c>
      <c r="Q365" s="228">
        <v>0</v>
      </c>
      <c r="R365" s="228">
        <f>Q365*H365</f>
        <v>0</v>
      </c>
      <c r="S365" s="228">
        <v>0</v>
      </c>
      <c r="T365" s="229">
        <f>S365*H365</f>
        <v>0</v>
      </c>
      <c r="U365" s="37"/>
      <c r="V365" s="37"/>
      <c r="W365" s="37"/>
      <c r="X365" s="37"/>
      <c r="Y365" s="37"/>
      <c r="Z365" s="37"/>
      <c r="AA365" s="37"/>
      <c r="AB365" s="37"/>
      <c r="AC365" s="37"/>
      <c r="AD365" s="37"/>
      <c r="AE365" s="37"/>
      <c r="AR365" s="230" t="s">
        <v>209</v>
      </c>
      <c r="AT365" s="230" t="s">
        <v>259</v>
      </c>
      <c r="AU365" s="230" t="s">
        <v>80</v>
      </c>
      <c r="AY365" s="16" t="s">
        <v>202</v>
      </c>
      <c r="BE365" s="231">
        <f>IF(N365="základní",J365,0)</f>
        <v>0</v>
      </c>
      <c r="BF365" s="231">
        <f>IF(N365="snížená",J365,0)</f>
        <v>0</v>
      </c>
      <c r="BG365" s="231">
        <f>IF(N365="zákl. přenesená",J365,0)</f>
        <v>0</v>
      </c>
      <c r="BH365" s="231">
        <f>IF(N365="sníž. přenesená",J365,0)</f>
        <v>0</v>
      </c>
      <c r="BI365" s="231">
        <f>IF(N365="nulová",J365,0)</f>
        <v>0</v>
      </c>
      <c r="BJ365" s="16" t="s">
        <v>78</v>
      </c>
      <c r="BK365" s="231">
        <f>ROUND(I365*H365,2)</f>
        <v>0</v>
      </c>
      <c r="BL365" s="16" t="s">
        <v>209</v>
      </c>
      <c r="BM365" s="230" t="s">
        <v>1280</v>
      </c>
    </row>
    <row r="366" s="2" customFormat="1" ht="33" customHeight="1">
      <c r="A366" s="37"/>
      <c r="B366" s="38"/>
      <c r="C366" s="232" t="s">
        <v>1281</v>
      </c>
      <c r="D366" s="232" t="s">
        <v>259</v>
      </c>
      <c r="E366" s="233" t="s">
        <v>1282</v>
      </c>
      <c r="F366" s="234" t="s">
        <v>1283</v>
      </c>
      <c r="G366" s="235" t="s">
        <v>266</v>
      </c>
      <c r="H366" s="236">
        <v>1</v>
      </c>
      <c r="I366" s="237"/>
      <c r="J366" s="238">
        <f>ROUND(I366*H366,2)</f>
        <v>0</v>
      </c>
      <c r="K366" s="234" t="s">
        <v>207</v>
      </c>
      <c r="L366" s="43"/>
      <c r="M366" s="239" t="s">
        <v>19</v>
      </c>
      <c r="N366" s="240" t="s">
        <v>42</v>
      </c>
      <c r="O366" s="83"/>
      <c r="P366" s="228">
        <f>O366*H366</f>
        <v>0</v>
      </c>
      <c r="Q366" s="228">
        <v>0</v>
      </c>
      <c r="R366" s="228">
        <f>Q366*H366</f>
        <v>0</v>
      </c>
      <c r="S366" s="228">
        <v>0</v>
      </c>
      <c r="T366" s="229">
        <f>S366*H366</f>
        <v>0</v>
      </c>
      <c r="U366" s="37"/>
      <c r="V366" s="37"/>
      <c r="W366" s="37"/>
      <c r="X366" s="37"/>
      <c r="Y366" s="37"/>
      <c r="Z366" s="37"/>
      <c r="AA366" s="37"/>
      <c r="AB366" s="37"/>
      <c r="AC366" s="37"/>
      <c r="AD366" s="37"/>
      <c r="AE366" s="37"/>
      <c r="AR366" s="230" t="s">
        <v>209</v>
      </c>
      <c r="AT366" s="230" t="s">
        <v>259</v>
      </c>
      <c r="AU366" s="230" t="s">
        <v>80</v>
      </c>
      <c r="AY366" s="16" t="s">
        <v>202</v>
      </c>
      <c r="BE366" s="231">
        <f>IF(N366="základní",J366,0)</f>
        <v>0</v>
      </c>
      <c r="BF366" s="231">
        <f>IF(N366="snížená",J366,0)</f>
        <v>0</v>
      </c>
      <c r="BG366" s="231">
        <f>IF(N366="zákl. přenesená",J366,0)</f>
        <v>0</v>
      </c>
      <c r="BH366" s="231">
        <f>IF(N366="sníž. přenesená",J366,0)</f>
        <v>0</v>
      </c>
      <c r="BI366" s="231">
        <f>IF(N366="nulová",J366,0)</f>
        <v>0</v>
      </c>
      <c r="BJ366" s="16" t="s">
        <v>78</v>
      </c>
      <c r="BK366" s="231">
        <f>ROUND(I366*H366,2)</f>
        <v>0</v>
      </c>
      <c r="BL366" s="16" t="s">
        <v>209</v>
      </c>
      <c r="BM366" s="230" t="s">
        <v>1284</v>
      </c>
    </row>
    <row r="367" s="2" customFormat="1" ht="21.75" customHeight="1">
      <c r="A367" s="37"/>
      <c r="B367" s="38"/>
      <c r="C367" s="232" t="s">
        <v>1285</v>
      </c>
      <c r="D367" s="232" t="s">
        <v>259</v>
      </c>
      <c r="E367" s="233" t="s">
        <v>1286</v>
      </c>
      <c r="F367" s="234" t="s">
        <v>1287</v>
      </c>
      <c r="G367" s="235" t="s">
        <v>266</v>
      </c>
      <c r="H367" s="236">
        <v>11</v>
      </c>
      <c r="I367" s="237"/>
      <c r="J367" s="238">
        <f>ROUND(I367*H367,2)</f>
        <v>0</v>
      </c>
      <c r="K367" s="234" t="s">
        <v>207</v>
      </c>
      <c r="L367" s="43"/>
      <c r="M367" s="239" t="s">
        <v>19</v>
      </c>
      <c r="N367" s="240" t="s">
        <v>42</v>
      </c>
      <c r="O367" s="83"/>
      <c r="P367" s="228">
        <f>O367*H367</f>
        <v>0</v>
      </c>
      <c r="Q367" s="228">
        <v>0</v>
      </c>
      <c r="R367" s="228">
        <f>Q367*H367</f>
        <v>0</v>
      </c>
      <c r="S367" s="228">
        <v>0</v>
      </c>
      <c r="T367" s="229">
        <f>S367*H367</f>
        <v>0</v>
      </c>
      <c r="U367" s="37"/>
      <c r="V367" s="37"/>
      <c r="W367" s="37"/>
      <c r="X367" s="37"/>
      <c r="Y367" s="37"/>
      <c r="Z367" s="37"/>
      <c r="AA367" s="37"/>
      <c r="AB367" s="37"/>
      <c r="AC367" s="37"/>
      <c r="AD367" s="37"/>
      <c r="AE367" s="37"/>
      <c r="AR367" s="230" t="s">
        <v>209</v>
      </c>
      <c r="AT367" s="230" t="s">
        <v>259</v>
      </c>
      <c r="AU367" s="230" t="s">
        <v>80</v>
      </c>
      <c r="AY367" s="16" t="s">
        <v>202</v>
      </c>
      <c r="BE367" s="231">
        <f>IF(N367="základní",J367,0)</f>
        <v>0</v>
      </c>
      <c r="BF367" s="231">
        <f>IF(N367="snížená",J367,0)</f>
        <v>0</v>
      </c>
      <c r="BG367" s="231">
        <f>IF(N367="zákl. přenesená",J367,0)</f>
        <v>0</v>
      </c>
      <c r="BH367" s="231">
        <f>IF(N367="sníž. přenesená",J367,0)</f>
        <v>0</v>
      </c>
      <c r="BI367" s="231">
        <f>IF(N367="nulová",J367,0)</f>
        <v>0</v>
      </c>
      <c r="BJ367" s="16" t="s">
        <v>78</v>
      </c>
      <c r="BK367" s="231">
        <f>ROUND(I367*H367,2)</f>
        <v>0</v>
      </c>
      <c r="BL367" s="16" t="s">
        <v>209</v>
      </c>
      <c r="BM367" s="230" t="s">
        <v>1288</v>
      </c>
    </row>
    <row r="368" s="2" customFormat="1" ht="21.75" customHeight="1">
      <c r="A368" s="37"/>
      <c r="B368" s="38"/>
      <c r="C368" s="232" t="s">
        <v>1289</v>
      </c>
      <c r="D368" s="232" t="s">
        <v>259</v>
      </c>
      <c r="E368" s="233" t="s">
        <v>1290</v>
      </c>
      <c r="F368" s="234" t="s">
        <v>1291</v>
      </c>
      <c r="G368" s="235" t="s">
        <v>266</v>
      </c>
      <c r="H368" s="236">
        <v>2</v>
      </c>
      <c r="I368" s="237"/>
      <c r="J368" s="238">
        <f>ROUND(I368*H368,2)</f>
        <v>0</v>
      </c>
      <c r="K368" s="234" t="s">
        <v>207</v>
      </c>
      <c r="L368" s="43"/>
      <c r="M368" s="239" t="s">
        <v>19</v>
      </c>
      <c r="N368" s="240" t="s">
        <v>42</v>
      </c>
      <c r="O368" s="83"/>
      <c r="P368" s="228">
        <f>O368*H368</f>
        <v>0</v>
      </c>
      <c r="Q368" s="228">
        <v>0</v>
      </c>
      <c r="R368" s="228">
        <f>Q368*H368</f>
        <v>0</v>
      </c>
      <c r="S368" s="228">
        <v>0</v>
      </c>
      <c r="T368" s="229">
        <f>S368*H368</f>
        <v>0</v>
      </c>
      <c r="U368" s="37"/>
      <c r="V368" s="37"/>
      <c r="W368" s="37"/>
      <c r="X368" s="37"/>
      <c r="Y368" s="37"/>
      <c r="Z368" s="37"/>
      <c r="AA368" s="37"/>
      <c r="AB368" s="37"/>
      <c r="AC368" s="37"/>
      <c r="AD368" s="37"/>
      <c r="AE368" s="37"/>
      <c r="AR368" s="230" t="s">
        <v>209</v>
      </c>
      <c r="AT368" s="230" t="s">
        <v>259</v>
      </c>
      <c r="AU368" s="230" t="s">
        <v>80</v>
      </c>
      <c r="AY368" s="16" t="s">
        <v>202</v>
      </c>
      <c r="BE368" s="231">
        <f>IF(N368="základní",J368,0)</f>
        <v>0</v>
      </c>
      <c r="BF368" s="231">
        <f>IF(N368="snížená",J368,0)</f>
        <v>0</v>
      </c>
      <c r="BG368" s="231">
        <f>IF(N368="zákl. přenesená",J368,0)</f>
        <v>0</v>
      </c>
      <c r="BH368" s="231">
        <f>IF(N368="sníž. přenesená",J368,0)</f>
        <v>0</v>
      </c>
      <c r="BI368" s="231">
        <f>IF(N368="nulová",J368,0)</f>
        <v>0</v>
      </c>
      <c r="BJ368" s="16" t="s">
        <v>78</v>
      </c>
      <c r="BK368" s="231">
        <f>ROUND(I368*H368,2)</f>
        <v>0</v>
      </c>
      <c r="BL368" s="16" t="s">
        <v>209</v>
      </c>
      <c r="BM368" s="230" t="s">
        <v>1292</v>
      </c>
    </row>
    <row r="369" s="2" customFormat="1" ht="21.75" customHeight="1">
      <c r="A369" s="37"/>
      <c r="B369" s="38"/>
      <c r="C369" s="232" t="s">
        <v>1293</v>
      </c>
      <c r="D369" s="232" t="s">
        <v>259</v>
      </c>
      <c r="E369" s="233" t="s">
        <v>1294</v>
      </c>
      <c r="F369" s="234" t="s">
        <v>1295</v>
      </c>
      <c r="G369" s="235" t="s">
        <v>266</v>
      </c>
      <c r="H369" s="236">
        <v>13</v>
      </c>
      <c r="I369" s="237"/>
      <c r="J369" s="238">
        <f>ROUND(I369*H369,2)</f>
        <v>0</v>
      </c>
      <c r="K369" s="234" t="s">
        <v>207</v>
      </c>
      <c r="L369" s="43"/>
      <c r="M369" s="239" t="s">
        <v>19</v>
      </c>
      <c r="N369" s="240" t="s">
        <v>42</v>
      </c>
      <c r="O369" s="83"/>
      <c r="P369" s="228">
        <f>O369*H369</f>
        <v>0</v>
      </c>
      <c r="Q369" s="228">
        <v>0</v>
      </c>
      <c r="R369" s="228">
        <f>Q369*H369</f>
        <v>0</v>
      </c>
      <c r="S369" s="228">
        <v>0</v>
      </c>
      <c r="T369" s="229">
        <f>S369*H369</f>
        <v>0</v>
      </c>
      <c r="U369" s="37"/>
      <c r="V369" s="37"/>
      <c r="W369" s="37"/>
      <c r="X369" s="37"/>
      <c r="Y369" s="37"/>
      <c r="Z369" s="37"/>
      <c r="AA369" s="37"/>
      <c r="AB369" s="37"/>
      <c r="AC369" s="37"/>
      <c r="AD369" s="37"/>
      <c r="AE369" s="37"/>
      <c r="AR369" s="230" t="s">
        <v>209</v>
      </c>
      <c r="AT369" s="230" t="s">
        <v>259</v>
      </c>
      <c r="AU369" s="230" t="s">
        <v>80</v>
      </c>
      <c r="AY369" s="16" t="s">
        <v>202</v>
      </c>
      <c r="BE369" s="231">
        <f>IF(N369="základní",J369,0)</f>
        <v>0</v>
      </c>
      <c r="BF369" s="231">
        <f>IF(N369="snížená",J369,0)</f>
        <v>0</v>
      </c>
      <c r="BG369" s="231">
        <f>IF(N369="zákl. přenesená",J369,0)</f>
        <v>0</v>
      </c>
      <c r="BH369" s="231">
        <f>IF(N369="sníž. přenesená",J369,0)</f>
        <v>0</v>
      </c>
      <c r="BI369" s="231">
        <f>IF(N369="nulová",J369,0)</f>
        <v>0</v>
      </c>
      <c r="BJ369" s="16" t="s">
        <v>78</v>
      </c>
      <c r="BK369" s="231">
        <f>ROUND(I369*H369,2)</f>
        <v>0</v>
      </c>
      <c r="BL369" s="16" t="s">
        <v>209</v>
      </c>
      <c r="BM369" s="230" t="s">
        <v>1296</v>
      </c>
    </row>
    <row r="370" s="2" customFormat="1" ht="21.75" customHeight="1">
      <c r="A370" s="37"/>
      <c r="B370" s="38"/>
      <c r="C370" s="232" t="s">
        <v>1297</v>
      </c>
      <c r="D370" s="232" t="s">
        <v>259</v>
      </c>
      <c r="E370" s="233" t="s">
        <v>1298</v>
      </c>
      <c r="F370" s="234" t="s">
        <v>1299</v>
      </c>
      <c r="G370" s="235" t="s">
        <v>1123</v>
      </c>
      <c r="H370" s="236">
        <v>40</v>
      </c>
      <c r="I370" s="237"/>
      <c r="J370" s="238">
        <f>ROUND(I370*H370,2)</f>
        <v>0</v>
      </c>
      <c r="K370" s="234" t="s">
        <v>207</v>
      </c>
      <c r="L370" s="43"/>
      <c r="M370" s="239" t="s">
        <v>19</v>
      </c>
      <c r="N370" s="240" t="s">
        <v>42</v>
      </c>
      <c r="O370" s="83"/>
      <c r="P370" s="228">
        <f>O370*H370</f>
        <v>0</v>
      </c>
      <c r="Q370" s="228">
        <v>0</v>
      </c>
      <c r="R370" s="228">
        <f>Q370*H370</f>
        <v>0</v>
      </c>
      <c r="S370" s="228">
        <v>0</v>
      </c>
      <c r="T370" s="229">
        <f>S370*H370</f>
        <v>0</v>
      </c>
      <c r="U370" s="37"/>
      <c r="V370" s="37"/>
      <c r="W370" s="37"/>
      <c r="X370" s="37"/>
      <c r="Y370" s="37"/>
      <c r="Z370" s="37"/>
      <c r="AA370" s="37"/>
      <c r="AB370" s="37"/>
      <c r="AC370" s="37"/>
      <c r="AD370" s="37"/>
      <c r="AE370" s="37"/>
      <c r="AR370" s="230" t="s">
        <v>209</v>
      </c>
      <c r="AT370" s="230" t="s">
        <v>259</v>
      </c>
      <c r="AU370" s="230" t="s">
        <v>80</v>
      </c>
      <c r="AY370" s="16" t="s">
        <v>202</v>
      </c>
      <c r="BE370" s="231">
        <f>IF(N370="základní",J370,0)</f>
        <v>0</v>
      </c>
      <c r="BF370" s="231">
        <f>IF(N370="snížená",J370,0)</f>
        <v>0</v>
      </c>
      <c r="BG370" s="231">
        <f>IF(N370="zákl. přenesená",J370,0)</f>
        <v>0</v>
      </c>
      <c r="BH370" s="231">
        <f>IF(N370="sníž. přenesená",J370,0)</f>
        <v>0</v>
      </c>
      <c r="BI370" s="231">
        <f>IF(N370="nulová",J370,0)</f>
        <v>0</v>
      </c>
      <c r="BJ370" s="16" t="s">
        <v>78</v>
      </c>
      <c r="BK370" s="231">
        <f>ROUND(I370*H370,2)</f>
        <v>0</v>
      </c>
      <c r="BL370" s="16" t="s">
        <v>209</v>
      </c>
      <c r="BM370" s="230" t="s">
        <v>1300</v>
      </c>
    </row>
    <row r="371" s="2" customFormat="1" ht="21.75" customHeight="1">
      <c r="A371" s="37"/>
      <c r="B371" s="38"/>
      <c r="C371" s="232" t="s">
        <v>1301</v>
      </c>
      <c r="D371" s="232" t="s">
        <v>259</v>
      </c>
      <c r="E371" s="233" t="s">
        <v>1302</v>
      </c>
      <c r="F371" s="234" t="s">
        <v>1303</v>
      </c>
      <c r="G371" s="235" t="s">
        <v>266</v>
      </c>
      <c r="H371" s="236">
        <v>4</v>
      </c>
      <c r="I371" s="237"/>
      <c r="J371" s="238">
        <f>ROUND(I371*H371,2)</f>
        <v>0</v>
      </c>
      <c r="K371" s="234" t="s">
        <v>207</v>
      </c>
      <c r="L371" s="43"/>
      <c r="M371" s="239" t="s">
        <v>19</v>
      </c>
      <c r="N371" s="240" t="s">
        <v>42</v>
      </c>
      <c r="O371" s="83"/>
      <c r="P371" s="228">
        <f>O371*H371</f>
        <v>0</v>
      </c>
      <c r="Q371" s="228">
        <v>0</v>
      </c>
      <c r="R371" s="228">
        <f>Q371*H371</f>
        <v>0</v>
      </c>
      <c r="S371" s="228">
        <v>0</v>
      </c>
      <c r="T371" s="229">
        <f>S371*H371</f>
        <v>0</v>
      </c>
      <c r="U371" s="37"/>
      <c r="V371" s="37"/>
      <c r="W371" s="37"/>
      <c r="X371" s="37"/>
      <c r="Y371" s="37"/>
      <c r="Z371" s="37"/>
      <c r="AA371" s="37"/>
      <c r="AB371" s="37"/>
      <c r="AC371" s="37"/>
      <c r="AD371" s="37"/>
      <c r="AE371" s="37"/>
      <c r="AR371" s="230" t="s">
        <v>209</v>
      </c>
      <c r="AT371" s="230" t="s">
        <v>259</v>
      </c>
      <c r="AU371" s="230" t="s">
        <v>80</v>
      </c>
      <c r="AY371" s="16" t="s">
        <v>202</v>
      </c>
      <c r="BE371" s="231">
        <f>IF(N371="základní",J371,0)</f>
        <v>0</v>
      </c>
      <c r="BF371" s="231">
        <f>IF(N371="snížená",J371,0)</f>
        <v>0</v>
      </c>
      <c r="BG371" s="231">
        <f>IF(N371="zákl. přenesená",J371,0)</f>
        <v>0</v>
      </c>
      <c r="BH371" s="231">
        <f>IF(N371="sníž. přenesená",J371,0)</f>
        <v>0</v>
      </c>
      <c r="BI371" s="231">
        <f>IF(N371="nulová",J371,0)</f>
        <v>0</v>
      </c>
      <c r="BJ371" s="16" t="s">
        <v>78</v>
      </c>
      <c r="BK371" s="231">
        <f>ROUND(I371*H371,2)</f>
        <v>0</v>
      </c>
      <c r="BL371" s="16" t="s">
        <v>209</v>
      </c>
      <c r="BM371" s="230" t="s">
        <v>1304</v>
      </c>
    </row>
    <row r="372" s="2" customFormat="1" ht="21.75" customHeight="1">
      <c r="A372" s="37"/>
      <c r="B372" s="38"/>
      <c r="C372" s="232" t="s">
        <v>1305</v>
      </c>
      <c r="D372" s="232" t="s">
        <v>259</v>
      </c>
      <c r="E372" s="233" t="s">
        <v>1306</v>
      </c>
      <c r="F372" s="234" t="s">
        <v>1307</v>
      </c>
      <c r="G372" s="235" t="s">
        <v>266</v>
      </c>
      <c r="H372" s="236">
        <v>15</v>
      </c>
      <c r="I372" s="237"/>
      <c r="J372" s="238">
        <f>ROUND(I372*H372,2)</f>
        <v>0</v>
      </c>
      <c r="K372" s="234" t="s">
        <v>207</v>
      </c>
      <c r="L372" s="43"/>
      <c r="M372" s="239" t="s">
        <v>19</v>
      </c>
      <c r="N372" s="240" t="s">
        <v>42</v>
      </c>
      <c r="O372" s="83"/>
      <c r="P372" s="228">
        <f>O372*H372</f>
        <v>0</v>
      </c>
      <c r="Q372" s="228">
        <v>0</v>
      </c>
      <c r="R372" s="228">
        <f>Q372*H372</f>
        <v>0</v>
      </c>
      <c r="S372" s="228">
        <v>0</v>
      </c>
      <c r="T372" s="229">
        <f>S372*H372</f>
        <v>0</v>
      </c>
      <c r="U372" s="37"/>
      <c r="V372" s="37"/>
      <c r="W372" s="37"/>
      <c r="X372" s="37"/>
      <c r="Y372" s="37"/>
      <c r="Z372" s="37"/>
      <c r="AA372" s="37"/>
      <c r="AB372" s="37"/>
      <c r="AC372" s="37"/>
      <c r="AD372" s="37"/>
      <c r="AE372" s="37"/>
      <c r="AR372" s="230" t="s">
        <v>209</v>
      </c>
      <c r="AT372" s="230" t="s">
        <v>259</v>
      </c>
      <c r="AU372" s="230" t="s">
        <v>80</v>
      </c>
      <c r="AY372" s="16" t="s">
        <v>202</v>
      </c>
      <c r="BE372" s="231">
        <f>IF(N372="základní",J372,0)</f>
        <v>0</v>
      </c>
      <c r="BF372" s="231">
        <f>IF(N372="snížená",J372,0)</f>
        <v>0</v>
      </c>
      <c r="BG372" s="231">
        <f>IF(N372="zákl. přenesená",J372,0)</f>
        <v>0</v>
      </c>
      <c r="BH372" s="231">
        <f>IF(N372="sníž. přenesená",J372,0)</f>
        <v>0</v>
      </c>
      <c r="BI372" s="231">
        <f>IF(N372="nulová",J372,0)</f>
        <v>0</v>
      </c>
      <c r="BJ372" s="16" t="s">
        <v>78</v>
      </c>
      <c r="BK372" s="231">
        <f>ROUND(I372*H372,2)</f>
        <v>0</v>
      </c>
      <c r="BL372" s="16" t="s">
        <v>209</v>
      </c>
      <c r="BM372" s="230" t="s">
        <v>1308</v>
      </c>
    </row>
    <row r="373" s="2" customFormat="1" ht="55.5" customHeight="1">
      <c r="A373" s="37"/>
      <c r="B373" s="38"/>
      <c r="C373" s="232" t="s">
        <v>1309</v>
      </c>
      <c r="D373" s="232" t="s">
        <v>259</v>
      </c>
      <c r="E373" s="233" t="s">
        <v>1310</v>
      </c>
      <c r="F373" s="234" t="s">
        <v>1311</v>
      </c>
      <c r="G373" s="235" t="s">
        <v>266</v>
      </c>
      <c r="H373" s="236">
        <v>4</v>
      </c>
      <c r="I373" s="237"/>
      <c r="J373" s="238">
        <f>ROUND(I373*H373,2)</f>
        <v>0</v>
      </c>
      <c r="K373" s="234" t="s">
        <v>207</v>
      </c>
      <c r="L373" s="43"/>
      <c r="M373" s="239" t="s">
        <v>19</v>
      </c>
      <c r="N373" s="240" t="s">
        <v>42</v>
      </c>
      <c r="O373" s="83"/>
      <c r="P373" s="228">
        <f>O373*H373</f>
        <v>0</v>
      </c>
      <c r="Q373" s="228">
        <v>0</v>
      </c>
      <c r="R373" s="228">
        <f>Q373*H373</f>
        <v>0</v>
      </c>
      <c r="S373" s="228">
        <v>0</v>
      </c>
      <c r="T373" s="229">
        <f>S373*H373</f>
        <v>0</v>
      </c>
      <c r="U373" s="37"/>
      <c r="V373" s="37"/>
      <c r="W373" s="37"/>
      <c r="X373" s="37"/>
      <c r="Y373" s="37"/>
      <c r="Z373" s="37"/>
      <c r="AA373" s="37"/>
      <c r="AB373" s="37"/>
      <c r="AC373" s="37"/>
      <c r="AD373" s="37"/>
      <c r="AE373" s="37"/>
      <c r="AR373" s="230" t="s">
        <v>209</v>
      </c>
      <c r="AT373" s="230" t="s">
        <v>259</v>
      </c>
      <c r="AU373" s="230" t="s">
        <v>80</v>
      </c>
      <c r="AY373" s="16" t="s">
        <v>202</v>
      </c>
      <c r="BE373" s="231">
        <f>IF(N373="základní",J373,0)</f>
        <v>0</v>
      </c>
      <c r="BF373" s="231">
        <f>IF(N373="snížená",J373,0)</f>
        <v>0</v>
      </c>
      <c r="BG373" s="231">
        <f>IF(N373="zákl. přenesená",J373,0)</f>
        <v>0</v>
      </c>
      <c r="BH373" s="231">
        <f>IF(N373="sníž. přenesená",J373,0)</f>
        <v>0</v>
      </c>
      <c r="BI373" s="231">
        <f>IF(N373="nulová",J373,0)</f>
        <v>0</v>
      </c>
      <c r="BJ373" s="16" t="s">
        <v>78</v>
      </c>
      <c r="BK373" s="231">
        <f>ROUND(I373*H373,2)</f>
        <v>0</v>
      </c>
      <c r="BL373" s="16" t="s">
        <v>209</v>
      </c>
      <c r="BM373" s="230" t="s">
        <v>1312</v>
      </c>
    </row>
    <row r="374" s="2" customFormat="1" ht="55.5" customHeight="1">
      <c r="A374" s="37"/>
      <c r="B374" s="38"/>
      <c r="C374" s="232" t="s">
        <v>1313</v>
      </c>
      <c r="D374" s="232" t="s">
        <v>259</v>
      </c>
      <c r="E374" s="233" t="s">
        <v>1314</v>
      </c>
      <c r="F374" s="234" t="s">
        <v>1315</v>
      </c>
      <c r="G374" s="235" t="s">
        <v>266</v>
      </c>
      <c r="H374" s="236">
        <v>15</v>
      </c>
      <c r="I374" s="237"/>
      <c r="J374" s="238">
        <f>ROUND(I374*H374,2)</f>
        <v>0</v>
      </c>
      <c r="K374" s="234" t="s">
        <v>207</v>
      </c>
      <c r="L374" s="43"/>
      <c r="M374" s="239" t="s">
        <v>19</v>
      </c>
      <c r="N374" s="240" t="s">
        <v>42</v>
      </c>
      <c r="O374" s="83"/>
      <c r="P374" s="228">
        <f>O374*H374</f>
        <v>0</v>
      </c>
      <c r="Q374" s="228">
        <v>0</v>
      </c>
      <c r="R374" s="228">
        <f>Q374*H374</f>
        <v>0</v>
      </c>
      <c r="S374" s="228">
        <v>0</v>
      </c>
      <c r="T374" s="229">
        <f>S374*H374</f>
        <v>0</v>
      </c>
      <c r="U374" s="37"/>
      <c r="V374" s="37"/>
      <c r="W374" s="37"/>
      <c r="X374" s="37"/>
      <c r="Y374" s="37"/>
      <c r="Z374" s="37"/>
      <c r="AA374" s="37"/>
      <c r="AB374" s="37"/>
      <c r="AC374" s="37"/>
      <c r="AD374" s="37"/>
      <c r="AE374" s="37"/>
      <c r="AR374" s="230" t="s">
        <v>209</v>
      </c>
      <c r="AT374" s="230" t="s">
        <v>259</v>
      </c>
      <c r="AU374" s="230" t="s">
        <v>80</v>
      </c>
      <c r="AY374" s="16" t="s">
        <v>202</v>
      </c>
      <c r="BE374" s="231">
        <f>IF(N374="základní",J374,0)</f>
        <v>0</v>
      </c>
      <c r="BF374" s="231">
        <f>IF(N374="snížená",J374,0)</f>
        <v>0</v>
      </c>
      <c r="BG374" s="231">
        <f>IF(N374="zákl. přenesená",J374,0)</f>
        <v>0</v>
      </c>
      <c r="BH374" s="231">
        <f>IF(N374="sníž. přenesená",J374,0)</f>
        <v>0</v>
      </c>
      <c r="BI374" s="231">
        <f>IF(N374="nulová",J374,0)</f>
        <v>0</v>
      </c>
      <c r="BJ374" s="16" t="s">
        <v>78</v>
      </c>
      <c r="BK374" s="231">
        <f>ROUND(I374*H374,2)</f>
        <v>0</v>
      </c>
      <c r="BL374" s="16" t="s">
        <v>209</v>
      </c>
      <c r="BM374" s="230" t="s">
        <v>1316</v>
      </c>
    </row>
    <row r="375" s="2" customFormat="1" ht="44.25" customHeight="1">
      <c r="A375" s="37"/>
      <c r="B375" s="38"/>
      <c r="C375" s="232" t="s">
        <v>1317</v>
      </c>
      <c r="D375" s="232" t="s">
        <v>259</v>
      </c>
      <c r="E375" s="233" t="s">
        <v>1318</v>
      </c>
      <c r="F375" s="234" t="s">
        <v>1319</v>
      </c>
      <c r="G375" s="235" t="s">
        <v>266</v>
      </c>
      <c r="H375" s="236">
        <v>1</v>
      </c>
      <c r="I375" s="237"/>
      <c r="J375" s="238">
        <f>ROUND(I375*H375,2)</f>
        <v>0</v>
      </c>
      <c r="K375" s="234" t="s">
        <v>207</v>
      </c>
      <c r="L375" s="43"/>
      <c r="M375" s="239" t="s">
        <v>19</v>
      </c>
      <c r="N375" s="240" t="s">
        <v>42</v>
      </c>
      <c r="O375" s="83"/>
      <c r="P375" s="228">
        <f>O375*H375</f>
        <v>0</v>
      </c>
      <c r="Q375" s="228">
        <v>0</v>
      </c>
      <c r="R375" s="228">
        <f>Q375*H375</f>
        <v>0</v>
      </c>
      <c r="S375" s="228">
        <v>0</v>
      </c>
      <c r="T375" s="229">
        <f>S375*H375</f>
        <v>0</v>
      </c>
      <c r="U375" s="37"/>
      <c r="V375" s="37"/>
      <c r="W375" s="37"/>
      <c r="X375" s="37"/>
      <c r="Y375" s="37"/>
      <c r="Z375" s="37"/>
      <c r="AA375" s="37"/>
      <c r="AB375" s="37"/>
      <c r="AC375" s="37"/>
      <c r="AD375" s="37"/>
      <c r="AE375" s="37"/>
      <c r="AR375" s="230" t="s">
        <v>209</v>
      </c>
      <c r="AT375" s="230" t="s">
        <v>259</v>
      </c>
      <c r="AU375" s="230" t="s">
        <v>80</v>
      </c>
      <c r="AY375" s="16" t="s">
        <v>202</v>
      </c>
      <c r="BE375" s="231">
        <f>IF(N375="základní",J375,0)</f>
        <v>0</v>
      </c>
      <c r="BF375" s="231">
        <f>IF(N375="snížená",J375,0)</f>
        <v>0</v>
      </c>
      <c r="BG375" s="231">
        <f>IF(N375="zákl. přenesená",J375,0)</f>
        <v>0</v>
      </c>
      <c r="BH375" s="231">
        <f>IF(N375="sníž. přenesená",J375,0)</f>
        <v>0</v>
      </c>
      <c r="BI375" s="231">
        <f>IF(N375="nulová",J375,0)</f>
        <v>0</v>
      </c>
      <c r="BJ375" s="16" t="s">
        <v>78</v>
      </c>
      <c r="BK375" s="231">
        <f>ROUND(I375*H375,2)</f>
        <v>0</v>
      </c>
      <c r="BL375" s="16" t="s">
        <v>209</v>
      </c>
      <c r="BM375" s="230" t="s">
        <v>1320</v>
      </c>
    </row>
    <row r="376" s="2" customFormat="1" ht="21.75" customHeight="1">
      <c r="A376" s="37"/>
      <c r="B376" s="38"/>
      <c r="C376" s="232" t="s">
        <v>1321</v>
      </c>
      <c r="D376" s="232" t="s">
        <v>259</v>
      </c>
      <c r="E376" s="233" t="s">
        <v>1322</v>
      </c>
      <c r="F376" s="234" t="s">
        <v>1323</v>
      </c>
      <c r="G376" s="235" t="s">
        <v>266</v>
      </c>
      <c r="H376" s="236">
        <v>1</v>
      </c>
      <c r="I376" s="237"/>
      <c r="J376" s="238">
        <f>ROUND(I376*H376,2)</f>
        <v>0</v>
      </c>
      <c r="K376" s="234" t="s">
        <v>207</v>
      </c>
      <c r="L376" s="43"/>
      <c r="M376" s="239" t="s">
        <v>19</v>
      </c>
      <c r="N376" s="240" t="s">
        <v>42</v>
      </c>
      <c r="O376" s="83"/>
      <c r="P376" s="228">
        <f>O376*H376</f>
        <v>0</v>
      </c>
      <c r="Q376" s="228">
        <v>0</v>
      </c>
      <c r="R376" s="228">
        <f>Q376*H376</f>
        <v>0</v>
      </c>
      <c r="S376" s="228">
        <v>0</v>
      </c>
      <c r="T376" s="229">
        <f>S376*H376</f>
        <v>0</v>
      </c>
      <c r="U376" s="37"/>
      <c r="V376" s="37"/>
      <c r="W376" s="37"/>
      <c r="X376" s="37"/>
      <c r="Y376" s="37"/>
      <c r="Z376" s="37"/>
      <c r="AA376" s="37"/>
      <c r="AB376" s="37"/>
      <c r="AC376" s="37"/>
      <c r="AD376" s="37"/>
      <c r="AE376" s="37"/>
      <c r="AR376" s="230" t="s">
        <v>209</v>
      </c>
      <c r="AT376" s="230" t="s">
        <v>259</v>
      </c>
      <c r="AU376" s="230" t="s">
        <v>80</v>
      </c>
      <c r="AY376" s="16" t="s">
        <v>202</v>
      </c>
      <c r="BE376" s="231">
        <f>IF(N376="základní",J376,0)</f>
        <v>0</v>
      </c>
      <c r="BF376" s="231">
        <f>IF(N376="snížená",J376,0)</f>
        <v>0</v>
      </c>
      <c r="BG376" s="231">
        <f>IF(N376="zákl. přenesená",J376,0)</f>
        <v>0</v>
      </c>
      <c r="BH376" s="231">
        <f>IF(N376="sníž. přenesená",J376,0)</f>
        <v>0</v>
      </c>
      <c r="BI376" s="231">
        <f>IF(N376="nulová",J376,0)</f>
        <v>0</v>
      </c>
      <c r="BJ376" s="16" t="s">
        <v>78</v>
      </c>
      <c r="BK376" s="231">
        <f>ROUND(I376*H376,2)</f>
        <v>0</v>
      </c>
      <c r="BL376" s="16" t="s">
        <v>209</v>
      </c>
      <c r="BM376" s="230" t="s">
        <v>1324</v>
      </c>
    </row>
    <row r="377" s="2" customFormat="1" ht="21.75" customHeight="1">
      <c r="A377" s="37"/>
      <c r="B377" s="38"/>
      <c r="C377" s="232" t="s">
        <v>1325</v>
      </c>
      <c r="D377" s="232" t="s">
        <v>259</v>
      </c>
      <c r="E377" s="233" t="s">
        <v>1326</v>
      </c>
      <c r="F377" s="234" t="s">
        <v>1327</v>
      </c>
      <c r="G377" s="235" t="s">
        <v>266</v>
      </c>
      <c r="H377" s="236">
        <v>1</v>
      </c>
      <c r="I377" s="237"/>
      <c r="J377" s="238">
        <f>ROUND(I377*H377,2)</f>
        <v>0</v>
      </c>
      <c r="K377" s="234" t="s">
        <v>207</v>
      </c>
      <c r="L377" s="43"/>
      <c r="M377" s="239" t="s">
        <v>19</v>
      </c>
      <c r="N377" s="240" t="s">
        <v>42</v>
      </c>
      <c r="O377" s="83"/>
      <c r="P377" s="228">
        <f>O377*H377</f>
        <v>0</v>
      </c>
      <c r="Q377" s="228">
        <v>0</v>
      </c>
      <c r="R377" s="228">
        <f>Q377*H377</f>
        <v>0</v>
      </c>
      <c r="S377" s="228">
        <v>0</v>
      </c>
      <c r="T377" s="229">
        <f>S377*H377</f>
        <v>0</v>
      </c>
      <c r="U377" s="37"/>
      <c r="V377" s="37"/>
      <c r="W377" s="37"/>
      <c r="X377" s="37"/>
      <c r="Y377" s="37"/>
      <c r="Z377" s="37"/>
      <c r="AA377" s="37"/>
      <c r="AB377" s="37"/>
      <c r="AC377" s="37"/>
      <c r="AD377" s="37"/>
      <c r="AE377" s="37"/>
      <c r="AR377" s="230" t="s">
        <v>78</v>
      </c>
      <c r="AT377" s="230" t="s">
        <v>259</v>
      </c>
      <c r="AU377" s="230" t="s">
        <v>80</v>
      </c>
      <c r="AY377" s="16" t="s">
        <v>202</v>
      </c>
      <c r="BE377" s="231">
        <f>IF(N377="základní",J377,0)</f>
        <v>0</v>
      </c>
      <c r="BF377" s="231">
        <f>IF(N377="snížená",J377,0)</f>
        <v>0</v>
      </c>
      <c r="BG377" s="231">
        <f>IF(N377="zákl. přenesená",J377,0)</f>
        <v>0</v>
      </c>
      <c r="BH377" s="231">
        <f>IF(N377="sníž. přenesená",J377,0)</f>
        <v>0</v>
      </c>
      <c r="BI377" s="231">
        <f>IF(N377="nulová",J377,0)</f>
        <v>0</v>
      </c>
      <c r="BJ377" s="16" t="s">
        <v>78</v>
      </c>
      <c r="BK377" s="231">
        <f>ROUND(I377*H377,2)</f>
        <v>0</v>
      </c>
      <c r="BL377" s="16" t="s">
        <v>78</v>
      </c>
      <c r="BM377" s="230" t="s">
        <v>1328</v>
      </c>
    </row>
    <row r="378" s="2" customFormat="1" ht="33" customHeight="1">
      <c r="A378" s="37"/>
      <c r="B378" s="38"/>
      <c r="C378" s="232" t="s">
        <v>1329</v>
      </c>
      <c r="D378" s="232" t="s">
        <v>259</v>
      </c>
      <c r="E378" s="233" t="s">
        <v>1330</v>
      </c>
      <c r="F378" s="234" t="s">
        <v>1331</v>
      </c>
      <c r="G378" s="235" t="s">
        <v>266</v>
      </c>
      <c r="H378" s="236">
        <v>1</v>
      </c>
      <c r="I378" s="237"/>
      <c r="J378" s="238">
        <f>ROUND(I378*H378,2)</f>
        <v>0</v>
      </c>
      <c r="K378" s="234" t="s">
        <v>207</v>
      </c>
      <c r="L378" s="43"/>
      <c r="M378" s="239" t="s">
        <v>19</v>
      </c>
      <c r="N378" s="240" t="s">
        <v>42</v>
      </c>
      <c r="O378" s="83"/>
      <c r="P378" s="228">
        <f>O378*H378</f>
        <v>0</v>
      </c>
      <c r="Q378" s="228">
        <v>0</v>
      </c>
      <c r="R378" s="228">
        <f>Q378*H378</f>
        <v>0</v>
      </c>
      <c r="S378" s="228">
        <v>0</v>
      </c>
      <c r="T378" s="229">
        <f>S378*H378</f>
        <v>0</v>
      </c>
      <c r="U378" s="37"/>
      <c r="V378" s="37"/>
      <c r="W378" s="37"/>
      <c r="X378" s="37"/>
      <c r="Y378" s="37"/>
      <c r="Z378" s="37"/>
      <c r="AA378" s="37"/>
      <c r="AB378" s="37"/>
      <c r="AC378" s="37"/>
      <c r="AD378" s="37"/>
      <c r="AE378" s="37"/>
      <c r="AR378" s="230" t="s">
        <v>209</v>
      </c>
      <c r="AT378" s="230" t="s">
        <v>259</v>
      </c>
      <c r="AU378" s="230" t="s">
        <v>80</v>
      </c>
      <c r="AY378" s="16" t="s">
        <v>202</v>
      </c>
      <c r="BE378" s="231">
        <f>IF(N378="základní",J378,0)</f>
        <v>0</v>
      </c>
      <c r="BF378" s="231">
        <f>IF(N378="snížená",J378,0)</f>
        <v>0</v>
      </c>
      <c r="BG378" s="231">
        <f>IF(N378="zákl. přenesená",J378,0)</f>
        <v>0</v>
      </c>
      <c r="BH378" s="231">
        <f>IF(N378="sníž. přenesená",J378,0)</f>
        <v>0</v>
      </c>
      <c r="BI378" s="231">
        <f>IF(N378="nulová",J378,0)</f>
        <v>0</v>
      </c>
      <c r="BJ378" s="16" t="s">
        <v>78</v>
      </c>
      <c r="BK378" s="231">
        <f>ROUND(I378*H378,2)</f>
        <v>0</v>
      </c>
      <c r="BL378" s="16" t="s">
        <v>209</v>
      </c>
      <c r="BM378" s="230" t="s">
        <v>1332</v>
      </c>
    </row>
    <row r="379" s="2" customFormat="1" ht="21.75" customHeight="1">
      <c r="A379" s="37"/>
      <c r="B379" s="38"/>
      <c r="C379" s="232" t="s">
        <v>1333</v>
      </c>
      <c r="D379" s="232" t="s">
        <v>259</v>
      </c>
      <c r="E379" s="233" t="s">
        <v>1334</v>
      </c>
      <c r="F379" s="234" t="s">
        <v>1335</v>
      </c>
      <c r="G379" s="235" t="s">
        <v>266</v>
      </c>
      <c r="H379" s="236">
        <v>1</v>
      </c>
      <c r="I379" s="237"/>
      <c r="J379" s="238">
        <f>ROUND(I379*H379,2)</f>
        <v>0</v>
      </c>
      <c r="K379" s="234" t="s">
        <v>207</v>
      </c>
      <c r="L379" s="43"/>
      <c r="M379" s="239" t="s">
        <v>19</v>
      </c>
      <c r="N379" s="240" t="s">
        <v>42</v>
      </c>
      <c r="O379" s="83"/>
      <c r="P379" s="228">
        <f>O379*H379</f>
        <v>0</v>
      </c>
      <c r="Q379" s="228">
        <v>0</v>
      </c>
      <c r="R379" s="228">
        <f>Q379*H379</f>
        <v>0</v>
      </c>
      <c r="S379" s="228">
        <v>0</v>
      </c>
      <c r="T379" s="229">
        <f>S379*H379</f>
        <v>0</v>
      </c>
      <c r="U379" s="37"/>
      <c r="V379" s="37"/>
      <c r="W379" s="37"/>
      <c r="X379" s="37"/>
      <c r="Y379" s="37"/>
      <c r="Z379" s="37"/>
      <c r="AA379" s="37"/>
      <c r="AB379" s="37"/>
      <c r="AC379" s="37"/>
      <c r="AD379" s="37"/>
      <c r="AE379" s="37"/>
      <c r="AR379" s="230" t="s">
        <v>209</v>
      </c>
      <c r="AT379" s="230" t="s">
        <v>259</v>
      </c>
      <c r="AU379" s="230" t="s">
        <v>80</v>
      </c>
      <c r="AY379" s="16" t="s">
        <v>202</v>
      </c>
      <c r="BE379" s="231">
        <f>IF(N379="základní",J379,0)</f>
        <v>0</v>
      </c>
      <c r="BF379" s="231">
        <f>IF(N379="snížená",J379,0)</f>
        <v>0</v>
      </c>
      <c r="BG379" s="231">
        <f>IF(N379="zákl. přenesená",J379,0)</f>
        <v>0</v>
      </c>
      <c r="BH379" s="231">
        <f>IF(N379="sníž. přenesená",J379,0)</f>
        <v>0</v>
      </c>
      <c r="BI379" s="231">
        <f>IF(N379="nulová",J379,0)</f>
        <v>0</v>
      </c>
      <c r="BJ379" s="16" t="s">
        <v>78</v>
      </c>
      <c r="BK379" s="231">
        <f>ROUND(I379*H379,2)</f>
        <v>0</v>
      </c>
      <c r="BL379" s="16" t="s">
        <v>209</v>
      </c>
      <c r="BM379" s="230" t="s">
        <v>1336</v>
      </c>
    </row>
    <row r="380" s="2" customFormat="1" ht="55.5" customHeight="1">
      <c r="A380" s="37"/>
      <c r="B380" s="38"/>
      <c r="C380" s="232" t="s">
        <v>1337</v>
      </c>
      <c r="D380" s="232" t="s">
        <v>259</v>
      </c>
      <c r="E380" s="233" t="s">
        <v>1338</v>
      </c>
      <c r="F380" s="234" t="s">
        <v>1339</v>
      </c>
      <c r="G380" s="235" t="s">
        <v>266</v>
      </c>
      <c r="H380" s="236">
        <v>1</v>
      </c>
      <c r="I380" s="237"/>
      <c r="J380" s="238">
        <f>ROUND(I380*H380,2)</f>
        <v>0</v>
      </c>
      <c r="K380" s="234" t="s">
        <v>207</v>
      </c>
      <c r="L380" s="43"/>
      <c r="M380" s="239" t="s">
        <v>19</v>
      </c>
      <c r="N380" s="240" t="s">
        <v>42</v>
      </c>
      <c r="O380" s="83"/>
      <c r="P380" s="228">
        <f>O380*H380</f>
        <v>0</v>
      </c>
      <c r="Q380" s="228">
        <v>0</v>
      </c>
      <c r="R380" s="228">
        <f>Q380*H380</f>
        <v>0</v>
      </c>
      <c r="S380" s="228">
        <v>0</v>
      </c>
      <c r="T380" s="229">
        <f>S380*H380</f>
        <v>0</v>
      </c>
      <c r="U380" s="37"/>
      <c r="V380" s="37"/>
      <c r="W380" s="37"/>
      <c r="X380" s="37"/>
      <c r="Y380" s="37"/>
      <c r="Z380" s="37"/>
      <c r="AA380" s="37"/>
      <c r="AB380" s="37"/>
      <c r="AC380" s="37"/>
      <c r="AD380" s="37"/>
      <c r="AE380" s="37"/>
      <c r="AR380" s="230" t="s">
        <v>209</v>
      </c>
      <c r="AT380" s="230" t="s">
        <v>259</v>
      </c>
      <c r="AU380" s="230" t="s">
        <v>80</v>
      </c>
      <c r="AY380" s="16" t="s">
        <v>202</v>
      </c>
      <c r="BE380" s="231">
        <f>IF(N380="základní",J380,0)</f>
        <v>0</v>
      </c>
      <c r="BF380" s="231">
        <f>IF(N380="snížená",J380,0)</f>
        <v>0</v>
      </c>
      <c r="BG380" s="231">
        <f>IF(N380="zákl. přenesená",J380,0)</f>
        <v>0</v>
      </c>
      <c r="BH380" s="231">
        <f>IF(N380="sníž. přenesená",J380,0)</f>
        <v>0</v>
      </c>
      <c r="BI380" s="231">
        <f>IF(N380="nulová",J380,0)</f>
        <v>0</v>
      </c>
      <c r="BJ380" s="16" t="s">
        <v>78</v>
      </c>
      <c r="BK380" s="231">
        <f>ROUND(I380*H380,2)</f>
        <v>0</v>
      </c>
      <c r="BL380" s="16" t="s">
        <v>209</v>
      </c>
      <c r="BM380" s="230" t="s">
        <v>1340</v>
      </c>
    </row>
    <row r="381" s="2" customFormat="1" ht="21.75" customHeight="1">
      <c r="A381" s="37"/>
      <c r="B381" s="38"/>
      <c r="C381" s="232" t="s">
        <v>1341</v>
      </c>
      <c r="D381" s="232" t="s">
        <v>259</v>
      </c>
      <c r="E381" s="233" t="s">
        <v>1342</v>
      </c>
      <c r="F381" s="234" t="s">
        <v>1343</v>
      </c>
      <c r="G381" s="235" t="s">
        <v>266</v>
      </c>
      <c r="H381" s="236">
        <v>1</v>
      </c>
      <c r="I381" s="237"/>
      <c r="J381" s="238">
        <f>ROUND(I381*H381,2)</f>
        <v>0</v>
      </c>
      <c r="K381" s="234" t="s">
        <v>207</v>
      </c>
      <c r="L381" s="43"/>
      <c r="M381" s="239" t="s">
        <v>19</v>
      </c>
      <c r="N381" s="240" t="s">
        <v>42</v>
      </c>
      <c r="O381" s="83"/>
      <c r="P381" s="228">
        <f>O381*H381</f>
        <v>0</v>
      </c>
      <c r="Q381" s="228">
        <v>0</v>
      </c>
      <c r="R381" s="228">
        <f>Q381*H381</f>
        <v>0</v>
      </c>
      <c r="S381" s="228">
        <v>0</v>
      </c>
      <c r="T381" s="229">
        <f>S381*H381</f>
        <v>0</v>
      </c>
      <c r="U381" s="37"/>
      <c r="V381" s="37"/>
      <c r="W381" s="37"/>
      <c r="X381" s="37"/>
      <c r="Y381" s="37"/>
      <c r="Z381" s="37"/>
      <c r="AA381" s="37"/>
      <c r="AB381" s="37"/>
      <c r="AC381" s="37"/>
      <c r="AD381" s="37"/>
      <c r="AE381" s="37"/>
      <c r="AR381" s="230" t="s">
        <v>209</v>
      </c>
      <c r="AT381" s="230" t="s">
        <v>259</v>
      </c>
      <c r="AU381" s="230" t="s">
        <v>80</v>
      </c>
      <c r="AY381" s="16" t="s">
        <v>202</v>
      </c>
      <c r="BE381" s="231">
        <f>IF(N381="základní",J381,0)</f>
        <v>0</v>
      </c>
      <c r="BF381" s="231">
        <f>IF(N381="snížená",J381,0)</f>
        <v>0</v>
      </c>
      <c r="BG381" s="231">
        <f>IF(N381="zákl. přenesená",J381,0)</f>
        <v>0</v>
      </c>
      <c r="BH381" s="231">
        <f>IF(N381="sníž. přenesená",J381,0)</f>
        <v>0</v>
      </c>
      <c r="BI381" s="231">
        <f>IF(N381="nulová",J381,0)</f>
        <v>0</v>
      </c>
      <c r="BJ381" s="16" t="s">
        <v>78</v>
      </c>
      <c r="BK381" s="231">
        <f>ROUND(I381*H381,2)</f>
        <v>0</v>
      </c>
      <c r="BL381" s="16" t="s">
        <v>209</v>
      </c>
      <c r="BM381" s="230" t="s">
        <v>1344</v>
      </c>
    </row>
    <row r="382" s="2" customFormat="1" ht="21.75" customHeight="1">
      <c r="A382" s="37"/>
      <c r="B382" s="38"/>
      <c r="C382" s="232" t="s">
        <v>1345</v>
      </c>
      <c r="D382" s="232" t="s">
        <v>259</v>
      </c>
      <c r="E382" s="233" t="s">
        <v>1346</v>
      </c>
      <c r="F382" s="234" t="s">
        <v>1347</v>
      </c>
      <c r="G382" s="235" t="s">
        <v>266</v>
      </c>
      <c r="H382" s="236">
        <v>1</v>
      </c>
      <c r="I382" s="237"/>
      <c r="J382" s="238">
        <f>ROUND(I382*H382,2)</f>
        <v>0</v>
      </c>
      <c r="K382" s="234" t="s">
        <v>207</v>
      </c>
      <c r="L382" s="43"/>
      <c r="M382" s="239" t="s">
        <v>19</v>
      </c>
      <c r="N382" s="240" t="s">
        <v>42</v>
      </c>
      <c r="O382" s="83"/>
      <c r="P382" s="228">
        <f>O382*H382</f>
        <v>0</v>
      </c>
      <c r="Q382" s="228">
        <v>0</v>
      </c>
      <c r="R382" s="228">
        <f>Q382*H382</f>
        <v>0</v>
      </c>
      <c r="S382" s="228">
        <v>0</v>
      </c>
      <c r="T382" s="229">
        <f>S382*H382</f>
        <v>0</v>
      </c>
      <c r="U382" s="37"/>
      <c r="V382" s="37"/>
      <c r="W382" s="37"/>
      <c r="X382" s="37"/>
      <c r="Y382" s="37"/>
      <c r="Z382" s="37"/>
      <c r="AA382" s="37"/>
      <c r="AB382" s="37"/>
      <c r="AC382" s="37"/>
      <c r="AD382" s="37"/>
      <c r="AE382" s="37"/>
      <c r="AR382" s="230" t="s">
        <v>209</v>
      </c>
      <c r="AT382" s="230" t="s">
        <v>259</v>
      </c>
      <c r="AU382" s="230" t="s">
        <v>80</v>
      </c>
      <c r="AY382" s="16" t="s">
        <v>202</v>
      </c>
      <c r="BE382" s="231">
        <f>IF(N382="základní",J382,0)</f>
        <v>0</v>
      </c>
      <c r="BF382" s="231">
        <f>IF(N382="snížená",J382,0)</f>
        <v>0</v>
      </c>
      <c r="BG382" s="231">
        <f>IF(N382="zákl. přenesená",J382,0)</f>
        <v>0</v>
      </c>
      <c r="BH382" s="231">
        <f>IF(N382="sníž. přenesená",J382,0)</f>
        <v>0</v>
      </c>
      <c r="BI382" s="231">
        <f>IF(N382="nulová",J382,0)</f>
        <v>0</v>
      </c>
      <c r="BJ382" s="16" t="s">
        <v>78</v>
      </c>
      <c r="BK382" s="231">
        <f>ROUND(I382*H382,2)</f>
        <v>0</v>
      </c>
      <c r="BL382" s="16" t="s">
        <v>209</v>
      </c>
      <c r="BM382" s="230" t="s">
        <v>1348</v>
      </c>
    </row>
    <row r="383" s="11" customFormat="1" ht="22.8" customHeight="1">
      <c r="A383" s="11"/>
      <c r="B383" s="204"/>
      <c r="C383" s="205"/>
      <c r="D383" s="206" t="s">
        <v>70</v>
      </c>
      <c r="E383" s="252" t="s">
        <v>1349</v>
      </c>
      <c r="F383" s="252" t="s">
        <v>1350</v>
      </c>
      <c r="G383" s="205"/>
      <c r="H383" s="205"/>
      <c r="I383" s="208"/>
      <c r="J383" s="253">
        <f>BK383</f>
        <v>0</v>
      </c>
      <c r="K383" s="205"/>
      <c r="L383" s="210"/>
      <c r="M383" s="211"/>
      <c r="N383" s="212"/>
      <c r="O383" s="212"/>
      <c r="P383" s="213">
        <f>SUM(P384:P393)</f>
        <v>0</v>
      </c>
      <c r="Q383" s="212"/>
      <c r="R383" s="213">
        <f>SUM(R384:R393)</f>
        <v>0</v>
      </c>
      <c r="S383" s="212"/>
      <c r="T383" s="214">
        <f>SUM(T384:T393)</f>
        <v>0</v>
      </c>
      <c r="U383" s="11"/>
      <c r="V383" s="11"/>
      <c r="W383" s="11"/>
      <c r="X383" s="11"/>
      <c r="Y383" s="11"/>
      <c r="Z383" s="11"/>
      <c r="AA383" s="11"/>
      <c r="AB383" s="11"/>
      <c r="AC383" s="11"/>
      <c r="AD383" s="11"/>
      <c r="AE383" s="11"/>
      <c r="AR383" s="215" t="s">
        <v>78</v>
      </c>
      <c r="AT383" s="216" t="s">
        <v>70</v>
      </c>
      <c r="AU383" s="216" t="s">
        <v>78</v>
      </c>
      <c r="AY383" s="215" t="s">
        <v>202</v>
      </c>
      <c r="BK383" s="217">
        <f>SUM(BK384:BK393)</f>
        <v>0</v>
      </c>
    </row>
    <row r="384" s="2" customFormat="1" ht="100.5" customHeight="1">
      <c r="A384" s="37"/>
      <c r="B384" s="38"/>
      <c r="C384" s="232" t="s">
        <v>1351</v>
      </c>
      <c r="D384" s="232" t="s">
        <v>259</v>
      </c>
      <c r="E384" s="233" t="s">
        <v>1352</v>
      </c>
      <c r="F384" s="234" t="s">
        <v>1353</v>
      </c>
      <c r="G384" s="235" t="s">
        <v>333</v>
      </c>
      <c r="H384" s="236">
        <v>40</v>
      </c>
      <c r="I384" s="237"/>
      <c r="J384" s="238">
        <f>ROUND(I384*H384,2)</f>
        <v>0</v>
      </c>
      <c r="K384" s="234" t="s">
        <v>207</v>
      </c>
      <c r="L384" s="43"/>
      <c r="M384" s="239" t="s">
        <v>19</v>
      </c>
      <c r="N384" s="240" t="s">
        <v>42</v>
      </c>
      <c r="O384" s="83"/>
      <c r="P384" s="228">
        <f>O384*H384</f>
        <v>0</v>
      </c>
      <c r="Q384" s="228">
        <v>0</v>
      </c>
      <c r="R384" s="228">
        <f>Q384*H384</f>
        <v>0</v>
      </c>
      <c r="S384" s="228">
        <v>0</v>
      </c>
      <c r="T384" s="229">
        <f>S384*H384</f>
        <v>0</v>
      </c>
      <c r="U384" s="37"/>
      <c r="V384" s="37"/>
      <c r="W384" s="37"/>
      <c r="X384" s="37"/>
      <c r="Y384" s="37"/>
      <c r="Z384" s="37"/>
      <c r="AA384" s="37"/>
      <c r="AB384" s="37"/>
      <c r="AC384" s="37"/>
      <c r="AD384" s="37"/>
      <c r="AE384" s="37"/>
      <c r="AR384" s="230" t="s">
        <v>355</v>
      </c>
      <c r="AT384" s="230" t="s">
        <v>259</v>
      </c>
      <c r="AU384" s="230" t="s">
        <v>80</v>
      </c>
      <c r="AY384" s="16" t="s">
        <v>202</v>
      </c>
      <c r="BE384" s="231">
        <f>IF(N384="základní",J384,0)</f>
        <v>0</v>
      </c>
      <c r="BF384" s="231">
        <f>IF(N384="snížená",J384,0)</f>
        <v>0</v>
      </c>
      <c r="BG384" s="231">
        <f>IF(N384="zákl. přenesená",J384,0)</f>
        <v>0</v>
      </c>
      <c r="BH384" s="231">
        <f>IF(N384="sníž. přenesená",J384,0)</f>
        <v>0</v>
      </c>
      <c r="BI384" s="231">
        <f>IF(N384="nulová",J384,0)</f>
        <v>0</v>
      </c>
      <c r="BJ384" s="16" t="s">
        <v>78</v>
      </c>
      <c r="BK384" s="231">
        <f>ROUND(I384*H384,2)</f>
        <v>0</v>
      </c>
      <c r="BL384" s="16" t="s">
        <v>355</v>
      </c>
      <c r="BM384" s="230" t="s">
        <v>1354</v>
      </c>
    </row>
    <row r="385" s="2" customFormat="1">
      <c r="A385" s="37"/>
      <c r="B385" s="38"/>
      <c r="C385" s="39"/>
      <c r="D385" s="254" t="s">
        <v>1355</v>
      </c>
      <c r="E385" s="39"/>
      <c r="F385" s="255" t="s">
        <v>1356</v>
      </c>
      <c r="G385" s="39"/>
      <c r="H385" s="39"/>
      <c r="I385" s="146"/>
      <c r="J385" s="39"/>
      <c r="K385" s="39"/>
      <c r="L385" s="43"/>
      <c r="M385" s="256"/>
      <c r="N385" s="257"/>
      <c r="O385" s="83"/>
      <c r="P385" s="83"/>
      <c r="Q385" s="83"/>
      <c r="R385" s="83"/>
      <c r="S385" s="83"/>
      <c r="T385" s="84"/>
      <c r="U385" s="37"/>
      <c r="V385" s="37"/>
      <c r="W385" s="37"/>
      <c r="X385" s="37"/>
      <c r="Y385" s="37"/>
      <c r="Z385" s="37"/>
      <c r="AA385" s="37"/>
      <c r="AB385" s="37"/>
      <c r="AC385" s="37"/>
      <c r="AD385" s="37"/>
      <c r="AE385" s="37"/>
      <c r="AT385" s="16" t="s">
        <v>1355</v>
      </c>
      <c r="AU385" s="16" t="s">
        <v>80</v>
      </c>
    </row>
    <row r="386" s="2" customFormat="1">
      <c r="A386" s="37"/>
      <c r="B386" s="38"/>
      <c r="C386" s="39"/>
      <c r="D386" s="254" t="s">
        <v>341</v>
      </c>
      <c r="E386" s="39"/>
      <c r="F386" s="255" t="s">
        <v>1357</v>
      </c>
      <c r="G386" s="39"/>
      <c r="H386" s="39"/>
      <c r="I386" s="146"/>
      <c r="J386" s="39"/>
      <c r="K386" s="39"/>
      <c r="L386" s="43"/>
      <c r="M386" s="256"/>
      <c r="N386" s="257"/>
      <c r="O386" s="83"/>
      <c r="P386" s="83"/>
      <c r="Q386" s="83"/>
      <c r="R386" s="83"/>
      <c r="S386" s="83"/>
      <c r="T386" s="84"/>
      <c r="U386" s="37"/>
      <c r="V386" s="37"/>
      <c r="W386" s="37"/>
      <c r="X386" s="37"/>
      <c r="Y386" s="37"/>
      <c r="Z386" s="37"/>
      <c r="AA386" s="37"/>
      <c r="AB386" s="37"/>
      <c r="AC386" s="37"/>
      <c r="AD386" s="37"/>
      <c r="AE386" s="37"/>
      <c r="AT386" s="16" t="s">
        <v>341</v>
      </c>
      <c r="AU386" s="16" t="s">
        <v>80</v>
      </c>
    </row>
    <row r="387" s="2" customFormat="1" ht="33" customHeight="1">
      <c r="A387" s="37"/>
      <c r="B387" s="38"/>
      <c r="C387" s="232" t="s">
        <v>1358</v>
      </c>
      <c r="D387" s="232" t="s">
        <v>259</v>
      </c>
      <c r="E387" s="233" t="s">
        <v>1359</v>
      </c>
      <c r="F387" s="234" t="s">
        <v>1360</v>
      </c>
      <c r="G387" s="235" t="s">
        <v>333</v>
      </c>
      <c r="H387" s="236">
        <v>30</v>
      </c>
      <c r="I387" s="237"/>
      <c r="J387" s="238">
        <f>ROUND(I387*H387,2)</f>
        <v>0</v>
      </c>
      <c r="K387" s="234" t="s">
        <v>207</v>
      </c>
      <c r="L387" s="43"/>
      <c r="M387" s="239" t="s">
        <v>19</v>
      </c>
      <c r="N387" s="240" t="s">
        <v>42</v>
      </c>
      <c r="O387" s="83"/>
      <c r="P387" s="228">
        <f>O387*H387</f>
        <v>0</v>
      </c>
      <c r="Q387" s="228">
        <v>0</v>
      </c>
      <c r="R387" s="228">
        <f>Q387*H387</f>
        <v>0</v>
      </c>
      <c r="S387" s="228">
        <v>0</v>
      </c>
      <c r="T387" s="229">
        <f>S387*H387</f>
        <v>0</v>
      </c>
      <c r="U387" s="37"/>
      <c r="V387" s="37"/>
      <c r="W387" s="37"/>
      <c r="X387" s="37"/>
      <c r="Y387" s="37"/>
      <c r="Z387" s="37"/>
      <c r="AA387" s="37"/>
      <c r="AB387" s="37"/>
      <c r="AC387" s="37"/>
      <c r="AD387" s="37"/>
      <c r="AE387" s="37"/>
      <c r="AR387" s="230" t="s">
        <v>355</v>
      </c>
      <c r="AT387" s="230" t="s">
        <v>259</v>
      </c>
      <c r="AU387" s="230" t="s">
        <v>80</v>
      </c>
      <c r="AY387" s="16" t="s">
        <v>202</v>
      </c>
      <c r="BE387" s="231">
        <f>IF(N387="základní",J387,0)</f>
        <v>0</v>
      </c>
      <c r="BF387" s="231">
        <f>IF(N387="snížená",J387,0)</f>
        <v>0</v>
      </c>
      <c r="BG387" s="231">
        <f>IF(N387="zákl. přenesená",J387,0)</f>
        <v>0</v>
      </c>
      <c r="BH387" s="231">
        <f>IF(N387="sníž. přenesená",J387,0)</f>
        <v>0</v>
      </c>
      <c r="BI387" s="231">
        <f>IF(N387="nulová",J387,0)</f>
        <v>0</v>
      </c>
      <c r="BJ387" s="16" t="s">
        <v>78</v>
      </c>
      <c r="BK387" s="231">
        <f>ROUND(I387*H387,2)</f>
        <v>0</v>
      </c>
      <c r="BL387" s="16" t="s">
        <v>355</v>
      </c>
      <c r="BM387" s="230" t="s">
        <v>1361</v>
      </c>
    </row>
    <row r="388" s="2" customFormat="1">
      <c r="A388" s="37"/>
      <c r="B388" s="38"/>
      <c r="C388" s="39"/>
      <c r="D388" s="254" t="s">
        <v>1355</v>
      </c>
      <c r="E388" s="39"/>
      <c r="F388" s="255" t="s">
        <v>1362</v>
      </c>
      <c r="G388" s="39"/>
      <c r="H388" s="39"/>
      <c r="I388" s="146"/>
      <c r="J388" s="39"/>
      <c r="K388" s="39"/>
      <c r="L388" s="43"/>
      <c r="M388" s="256"/>
      <c r="N388" s="257"/>
      <c r="O388" s="83"/>
      <c r="P388" s="83"/>
      <c r="Q388" s="83"/>
      <c r="R388" s="83"/>
      <c r="S388" s="83"/>
      <c r="T388" s="84"/>
      <c r="U388" s="37"/>
      <c r="V388" s="37"/>
      <c r="W388" s="37"/>
      <c r="X388" s="37"/>
      <c r="Y388" s="37"/>
      <c r="Z388" s="37"/>
      <c r="AA388" s="37"/>
      <c r="AB388" s="37"/>
      <c r="AC388" s="37"/>
      <c r="AD388" s="37"/>
      <c r="AE388" s="37"/>
      <c r="AT388" s="16" t="s">
        <v>1355</v>
      </c>
      <c r="AU388" s="16" t="s">
        <v>80</v>
      </c>
    </row>
    <row r="389" s="2" customFormat="1" ht="33" customHeight="1">
      <c r="A389" s="37"/>
      <c r="B389" s="38"/>
      <c r="C389" s="232" t="s">
        <v>1363</v>
      </c>
      <c r="D389" s="232" t="s">
        <v>259</v>
      </c>
      <c r="E389" s="233" t="s">
        <v>1364</v>
      </c>
      <c r="F389" s="234" t="s">
        <v>1365</v>
      </c>
      <c r="G389" s="235" t="s">
        <v>266</v>
      </c>
      <c r="H389" s="236">
        <v>5</v>
      </c>
      <c r="I389" s="237"/>
      <c r="J389" s="238">
        <f>ROUND(I389*H389,2)</f>
        <v>0</v>
      </c>
      <c r="K389" s="234" t="s">
        <v>207</v>
      </c>
      <c r="L389" s="43"/>
      <c r="M389" s="239" t="s">
        <v>19</v>
      </c>
      <c r="N389" s="240" t="s">
        <v>42</v>
      </c>
      <c r="O389" s="83"/>
      <c r="P389" s="228">
        <f>O389*H389</f>
        <v>0</v>
      </c>
      <c r="Q389" s="228">
        <v>0</v>
      </c>
      <c r="R389" s="228">
        <f>Q389*H389</f>
        <v>0</v>
      </c>
      <c r="S389" s="228">
        <v>0</v>
      </c>
      <c r="T389" s="229">
        <f>S389*H389</f>
        <v>0</v>
      </c>
      <c r="U389" s="37"/>
      <c r="V389" s="37"/>
      <c r="W389" s="37"/>
      <c r="X389" s="37"/>
      <c r="Y389" s="37"/>
      <c r="Z389" s="37"/>
      <c r="AA389" s="37"/>
      <c r="AB389" s="37"/>
      <c r="AC389" s="37"/>
      <c r="AD389" s="37"/>
      <c r="AE389" s="37"/>
      <c r="AR389" s="230" t="s">
        <v>355</v>
      </c>
      <c r="AT389" s="230" t="s">
        <v>259</v>
      </c>
      <c r="AU389" s="230" t="s">
        <v>80</v>
      </c>
      <c r="AY389" s="16" t="s">
        <v>202</v>
      </c>
      <c r="BE389" s="231">
        <f>IF(N389="základní",J389,0)</f>
        <v>0</v>
      </c>
      <c r="BF389" s="231">
        <f>IF(N389="snížená",J389,0)</f>
        <v>0</v>
      </c>
      <c r="BG389" s="231">
        <f>IF(N389="zákl. přenesená",J389,0)</f>
        <v>0</v>
      </c>
      <c r="BH389" s="231">
        <f>IF(N389="sníž. přenesená",J389,0)</f>
        <v>0</v>
      </c>
      <c r="BI389" s="231">
        <f>IF(N389="nulová",J389,0)</f>
        <v>0</v>
      </c>
      <c r="BJ389" s="16" t="s">
        <v>78</v>
      </c>
      <c r="BK389" s="231">
        <f>ROUND(I389*H389,2)</f>
        <v>0</v>
      </c>
      <c r="BL389" s="16" t="s">
        <v>355</v>
      </c>
      <c r="BM389" s="230" t="s">
        <v>1366</v>
      </c>
    </row>
    <row r="390" s="2" customFormat="1">
      <c r="A390" s="37"/>
      <c r="B390" s="38"/>
      <c r="C390" s="39"/>
      <c r="D390" s="254" t="s">
        <v>1355</v>
      </c>
      <c r="E390" s="39"/>
      <c r="F390" s="255" t="s">
        <v>1367</v>
      </c>
      <c r="G390" s="39"/>
      <c r="H390" s="39"/>
      <c r="I390" s="146"/>
      <c r="J390" s="39"/>
      <c r="K390" s="39"/>
      <c r="L390" s="43"/>
      <c r="M390" s="256"/>
      <c r="N390" s="257"/>
      <c r="O390" s="83"/>
      <c r="P390" s="83"/>
      <c r="Q390" s="83"/>
      <c r="R390" s="83"/>
      <c r="S390" s="83"/>
      <c r="T390" s="84"/>
      <c r="U390" s="37"/>
      <c r="V390" s="37"/>
      <c r="W390" s="37"/>
      <c r="X390" s="37"/>
      <c r="Y390" s="37"/>
      <c r="Z390" s="37"/>
      <c r="AA390" s="37"/>
      <c r="AB390" s="37"/>
      <c r="AC390" s="37"/>
      <c r="AD390" s="37"/>
      <c r="AE390" s="37"/>
      <c r="AT390" s="16" t="s">
        <v>1355</v>
      </c>
      <c r="AU390" s="16" t="s">
        <v>80</v>
      </c>
    </row>
    <row r="391" s="2" customFormat="1" ht="33" customHeight="1">
      <c r="A391" s="37"/>
      <c r="B391" s="38"/>
      <c r="C391" s="232" t="s">
        <v>1368</v>
      </c>
      <c r="D391" s="232" t="s">
        <v>259</v>
      </c>
      <c r="E391" s="233" t="s">
        <v>1369</v>
      </c>
      <c r="F391" s="234" t="s">
        <v>1370</v>
      </c>
      <c r="G391" s="235" t="s">
        <v>266</v>
      </c>
      <c r="H391" s="236">
        <v>1</v>
      </c>
      <c r="I391" s="237"/>
      <c r="J391" s="238">
        <f>ROUND(I391*H391,2)</f>
        <v>0</v>
      </c>
      <c r="K391" s="234" t="s">
        <v>207</v>
      </c>
      <c r="L391" s="43"/>
      <c r="M391" s="239" t="s">
        <v>19</v>
      </c>
      <c r="N391" s="240" t="s">
        <v>42</v>
      </c>
      <c r="O391" s="83"/>
      <c r="P391" s="228">
        <f>O391*H391</f>
        <v>0</v>
      </c>
      <c r="Q391" s="228">
        <v>0</v>
      </c>
      <c r="R391" s="228">
        <f>Q391*H391</f>
        <v>0</v>
      </c>
      <c r="S391" s="228">
        <v>0</v>
      </c>
      <c r="T391" s="229">
        <f>S391*H391</f>
        <v>0</v>
      </c>
      <c r="U391" s="37"/>
      <c r="V391" s="37"/>
      <c r="W391" s="37"/>
      <c r="X391" s="37"/>
      <c r="Y391" s="37"/>
      <c r="Z391" s="37"/>
      <c r="AA391" s="37"/>
      <c r="AB391" s="37"/>
      <c r="AC391" s="37"/>
      <c r="AD391" s="37"/>
      <c r="AE391" s="37"/>
      <c r="AR391" s="230" t="s">
        <v>209</v>
      </c>
      <c r="AT391" s="230" t="s">
        <v>259</v>
      </c>
      <c r="AU391" s="230" t="s">
        <v>80</v>
      </c>
      <c r="AY391" s="16" t="s">
        <v>202</v>
      </c>
      <c r="BE391" s="231">
        <f>IF(N391="základní",J391,0)</f>
        <v>0</v>
      </c>
      <c r="BF391" s="231">
        <f>IF(N391="snížená",J391,0)</f>
        <v>0</v>
      </c>
      <c r="BG391" s="231">
        <f>IF(N391="zákl. přenesená",J391,0)</f>
        <v>0</v>
      </c>
      <c r="BH391" s="231">
        <f>IF(N391="sníž. přenesená",J391,0)</f>
        <v>0</v>
      </c>
      <c r="BI391" s="231">
        <f>IF(N391="nulová",J391,0)</f>
        <v>0</v>
      </c>
      <c r="BJ391" s="16" t="s">
        <v>78</v>
      </c>
      <c r="BK391" s="231">
        <f>ROUND(I391*H391,2)</f>
        <v>0</v>
      </c>
      <c r="BL391" s="16" t="s">
        <v>209</v>
      </c>
      <c r="BM391" s="230" t="s">
        <v>1371</v>
      </c>
    </row>
    <row r="392" s="2" customFormat="1" ht="21.75" customHeight="1">
      <c r="A392" s="37"/>
      <c r="B392" s="38"/>
      <c r="C392" s="232" t="s">
        <v>1372</v>
      </c>
      <c r="D392" s="232" t="s">
        <v>259</v>
      </c>
      <c r="E392" s="233" t="s">
        <v>1373</v>
      </c>
      <c r="F392" s="234" t="s">
        <v>1374</v>
      </c>
      <c r="G392" s="235" t="s">
        <v>266</v>
      </c>
      <c r="H392" s="236">
        <v>1</v>
      </c>
      <c r="I392" s="237"/>
      <c r="J392" s="238">
        <f>ROUND(I392*H392,2)</f>
        <v>0</v>
      </c>
      <c r="K392" s="234" t="s">
        <v>207</v>
      </c>
      <c r="L392" s="43"/>
      <c r="M392" s="239" t="s">
        <v>19</v>
      </c>
      <c r="N392" s="240" t="s">
        <v>42</v>
      </c>
      <c r="O392" s="83"/>
      <c r="P392" s="228">
        <f>O392*H392</f>
        <v>0</v>
      </c>
      <c r="Q392" s="228">
        <v>0</v>
      </c>
      <c r="R392" s="228">
        <f>Q392*H392</f>
        <v>0</v>
      </c>
      <c r="S392" s="228">
        <v>0</v>
      </c>
      <c r="T392" s="229">
        <f>S392*H392</f>
        <v>0</v>
      </c>
      <c r="U392" s="37"/>
      <c r="V392" s="37"/>
      <c r="W392" s="37"/>
      <c r="X392" s="37"/>
      <c r="Y392" s="37"/>
      <c r="Z392" s="37"/>
      <c r="AA392" s="37"/>
      <c r="AB392" s="37"/>
      <c r="AC392" s="37"/>
      <c r="AD392" s="37"/>
      <c r="AE392" s="37"/>
      <c r="AR392" s="230" t="s">
        <v>209</v>
      </c>
      <c r="AT392" s="230" t="s">
        <v>259</v>
      </c>
      <c r="AU392" s="230" t="s">
        <v>80</v>
      </c>
      <c r="AY392" s="16" t="s">
        <v>202</v>
      </c>
      <c r="BE392" s="231">
        <f>IF(N392="základní",J392,0)</f>
        <v>0</v>
      </c>
      <c r="BF392" s="231">
        <f>IF(N392="snížená",J392,0)</f>
        <v>0</v>
      </c>
      <c r="BG392" s="231">
        <f>IF(N392="zákl. přenesená",J392,0)</f>
        <v>0</v>
      </c>
      <c r="BH392" s="231">
        <f>IF(N392="sníž. přenesená",J392,0)</f>
        <v>0</v>
      </c>
      <c r="BI392" s="231">
        <f>IF(N392="nulová",J392,0)</f>
        <v>0</v>
      </c>
      <c r="BJ392" s="16" t="s">
        <v>78</v>
      </c>
      <c r="BK392" s="231">
        <f>ROUND(I392*H392,2)</f>
        <v>0</v>
      </c>
      <c r="BL392" s="16" t="s">
        <v>209</v>
      </c>
      <c r="BM392" s="230" t="s">
        <v>1375</v>
      </c>
    </row>
    <row r="393" s="2" customFormat="1" ht="21.75" customHeight="1">
      <c r="A393" s="37"/>
      <c r="B393" s="38"/>
      <c r="C393" s="232" t="s">
        <v>1376</v>
      </c>
      <c r="D393" s="232" t="s">
        <v>259</v>
      </c>
      <c r="E393" s="233" t="s">
        <v>1377</v>
      </c>
      <c r="F393" s="234" t="s">
        <v>1378</v>
      </c>
      <c r="G393" s="235" t="s">
        <v>266</v>
      </c>
      <c r="H393" s="236">
        <v>1</v>
      </c>
      <c r="I393" s="237"/>
      <c r="J393" s="238">
        <f>ROUND(I393*H393,2)</f>
        <v>0</v>
      </c>
      <c r="K393" s="234" t="s">
        <v>207</v>
      </c>
      <c r="L393" s="43"/>
      <c r="M393" s="258" t="s">
        <v>19</v>
      </c>
      <c r="N393" s="259" t="s">
        <v>42</v>
      </c>
      <c r="O393" s="243"/>
      <c r="P393" s="244">
        <f>O393*H393</f>
        <v>0</v>
      </c>
      <c r="Q393" s="244">
        <v>0</v>
      </c>
      <c r="R393" s="244">
        <f>Q393*H393</f>
        <v>0</v>
      </c>
      <c r="S393" s="244">
        <v>0</v>
      </c>
      <c r="T393" s="245">
        <f>S393*H393</f>
        <v>0</v>
      </c>
      <c r="U393" s="37"/>
      <c r="V393" s="37"/>
      <c r="W393" s="37"/>
      <c r="X393" s="37"/>
      <c r="Y393" s="37"/>
      <c r="Z393" s="37"/>
      <c r="AA393" s="37"/>
      <c r="AB393" s="37"/>
      <c r="AC393" s="37"/>
      <c r="AD393" s="37"/>
      <c r="AE393" s="37"/>
      <c r="AR393" s="230" t="s">
        <v>209</v>
      </c>
      <c r="AT393" s="230" t="s">
        <v>259</v>
      </c>
      <c r="AU393" s="230" t="s">
        <v>80</v>
      </c>
      <c r="AY393" s="16" t="s">
        <v>202</v>
      </c>
      <c r="BE393" s="231">
        <f>IF(N393="základní",J393,0)</f>
        <v>0</v>
      </c>
      <c r="BF393" s="231">
        <f>IF(N393="snížená",J393,0)</f>
        <v>0</v>
      </c>
      <c r="BG393" s="231">
        <f>IF(N393="zákl. přenesená",J393,0)</f>
        <v>0</v>
      </c>
      <c r="BH393" s="231">
        <f>IF(N393="sníž. přenesená",J393,0)</f>
        <v>0</v>
      </c>
      <c r="BI393" s="231">
        <f>IF(N393="nulová",J393,0)</f>
        <v>0</v>
      </c>
      <c r="BJ393" s="16" t="s">
        <v>78</v>
      </c>
      <c r="BK393" s="231">
        <f>ROUND(I393*H393,2)</f>
        <v>0</v>
      </c>
      <c r="BL393" s="16" t="s">
        <v>209</v>
      </c>
      <c r="BM393" s="230" t="s">
        <v>1379</v>
      </c>
    </row>
    <row r="394" s="2" customFormat="1" ht="6.96" customHeight="1">
      <c r="A394" s="37"/>
      <c r="B394" s="58"/>
      <c r="C394" s="59"/>
      <c r="D394" s="59"/>
      <c r="E394" s="59"/>
      <c r="F394" s="59"/>
      <c r="G394" s="59"/>
      <c r="H394" s="59"/>
      <c r="I394" s="175"/>
      <c r="J394" s="59"/>
      <c r="K394" s="59"/>
      <c r="L394" s="43"/>
      <c r="M394" s="37"/>
      <c r="O394" s="37"/>
      <c r="P394" s="37"/>
      <c r="Q394" s="37"/>
      <c r="R394" s="37"/>
      <c r="S394" s="37"/>
      <c r="T394" s="37"/>
      <c r="U394" s="37"/>
      <c r="V394" s="37"/>
      <c r="W394" s="37"/>
      <c r="X394" s="37"/>
      <c r="Y394" s="37"/>
      <c r="Z394" s="37"/>
      <c r="AA394" s="37"/>
      <c r="AB394" s="37"/>
      <c r="AC394" s="37"/>
      <c r="AD394" s="37"/>
      <c r="AE394" s="37"/>
    </row>
  </sheetData>
  <sheetProtection sheet="1" autoFilter="0" formatColumns="0" formatRows="0" objects="1" scenarios="1" spinCount="100000" saltValue="Any+2kNCJyidi+K02mKDXEcBY8I1lfJoILxqhHhUxfLy6JLTLFHDNuKJTTgahWrZf7vyxijCCHG3EJhGpFKMVA==" hashValue="RkbQEMp7JVVL4J6KiYswLk+EZ7mfv54GdvtjFBCWOJVwaV7Idkk28mocmoPcVmm3zrD5+rYU8XnlyG/Fv8uAWw==" algorithmName="SHA-512" password="CC35"/>
  <autoFilter ref="C92:K393"/>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94</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180</v>
      </c>
      <c r="F9" s="1"/>
      <c r="G9" s="1"/>
      <c r="H9" s="1"/>
      <c r="I9" s="138"/>
      <c r="L9" s="19"/>
    </row>
    <row r="10" s="1" customFormat="1" ht="12" customHeight="1">
      <c r="B10" s="19"/>
      <c r="D10" s="144" t="s">
        <v>181</v>
      </c>
      <c r="I10" s="138"/>
      <c r="L10" s="19"/>
    </row>
    <row r="11" s="2" customFormat="1" ht="16.5" customHeight="1">
      <c r="A11" s="37"/>
      <c r="B11" s="43"/>
      <c r="C11" s="37"/>
      <c r="D11" s="37"/>
      <c r="E11" s="162" t="s">
        <v>1380</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1382</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19</v>
      </c>
      <c r="G15" s="37"/>
      <c r="H15" s="37"/>
      <c r="I15" s="149" t="s">
        <v>20</v>
      </c>
      <c r="J15" s="132" t="s">
        <v>19</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32</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tr">
        <f>IF('Rekapitulace stavby'!AN10="","",'Rekapitulace stavby'!AN10)</f>
        <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tr">
        <f>IF('Rekapitulace stavby'!E11="","",'Rekapitulace stavby'!E11)</f>
        <v>Správa železnic, OŘ Plzeň</v>
      </c>
      <c r="F19" s="37"/>
      <c r="G19" s="37"/>
      <c r="H19" s="37"/>
      <c r="I19" s="149" t="s">
        <v>28</v>
      </c>
      <c r="J19" s="132" t="str">
        <f>IF('Rekapitulace stavby'!AN11="","",'Rekapitulace stavby'!AN11)</f>
        <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tr">
        <f>IF('Rekapitulace stavby'!AN16="","",'Rekapitulace stavby'!AN16)</f>
        <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tr">
        <f>IF('Rekapitulace stavby'!E17="","",'Rekapitulace stavby'!E17)</f>
        <v xml:space="preserve"> </v>
      </c>
      <c r="F25" s="37"/>
      <c r="G25" s="37"/>
      <c r="H25" s="37"/>
      <c r="I25" s="149" t="s">
        <v>28</v>
      </c>
      <c r="J25" s="132" t="str">
        <f>IF('Rekapitulace stavby'!AN17="","",'Rekapitulace stavby'!AN17)</f>
        <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tr">
        <f>IF('Rekapitulace stavby'!AN19="","",'Rekapitulace stavby'!AN19)</f>
        <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tr">
        <f>IF('Rekapitulace stavby'!E20="","",'Rekapitulace stavby'!E20)</f>
        <v xml:space="preserve"> </v>
      </c>
      <c r="F28" s="37"/>
      <c r="G28" s="37"/>
      <c r="H28" s="37"/>
      <c r="I28" s="149" t="s">
        <v>28</v>
      </c>
      <c r="J28" s="132" t="str">
        <f>IF('Rekapitulace stavby'!AN20="","",'Rekapitulace stavby'!AN20)</f>
        <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16.5" customHeight="1">
      <c r="A31" s="151"/>
      <c r="B31" s="152"/>
      <c r="C31" s="151"/>
      <c r="D31" s="151"/>
      <c r="E31" s="153" t="s">
        <v>19</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ROUND(J92,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ROUND((SUM(BE92:BE97)),  2)</f>
        <v>0</v>
      </c>
      <c r="G37" s="37"/>
      <c r="H37" s="37"/>
      <c r="I37" s="164">
        <v>0.20999999999999999</v>
      </c>
      <c r="J37" s="163">
        <f>ROUND(((SUM(BE92:BE97))*I37),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ROUND((SUM(BF92:BF97)),  2)</f>
        <v>0</v>
      </c>
      <c r="G38" s="37"/>
      <c r="H38" s="37"/>
      <c r="I38" s="164">
        <v>0.14999999999999999</v>
      </c>
      <c r="J38" s="163">
        <f>ROUND(((SUM(BF92:BF97))*I38),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ROUND((SUM(BG92:BG97)),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ROUND((SUM(BH92:BH97)),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ROUND((SUM(BI92:BI97)),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180</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1380</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01 - Přestavníky</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 xml:space="preserve"> </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Správa železnic, OŘ Plzeň</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 xml:space="preserve"> </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J92</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1382</v>
      </c>
      <c r="E68" s="188"/>
      <c r="F68" s="188"/>
      <c r="G68" s="188"/>
      <c r="H68" s="188"/>
      <c r="I68" s="189"/>
      <c r="J68" s="190">
        <f>J93</f>
        <v>0</v>
      </c>
      <c r="K68" s="186"/>
      <c r="L68" s="191"/>
      <c r="S68" s="9"/>
      <c r="T68" s="9"/>
      <c r="U68" s="9"/>
      <c r="V68" s="9"/>
      <c r="W68" s="9"/>
      <c r="X68" s="9"/>
      <c r="Y68" s="9"/>
      <c r="Z68" s="9"/>
      <c r="AA68" s="9"/>
      <c r="AB68" s="9"/>
      <c r="AC68" s="9"/>
      <c r="AD68" s="9"/>
      <c r="AE68" s="9"/>
    </row>
    <row r="69" s="2" customFormat="1" ht="21.84" customHeight="1">
      <c r="A69" s="37"/>
      <c r="B69" s="38"/>
      <c r="C69" s="39"/>
      <c r="D69" s="39"/>
      <c r="E69" s="39"/>
      <c r="F69" s="39"/>
      <c r="G69" s="39"/>
      <c r="H69" s="39"/>
      <c r="I69" s="146"/>
      <c r="J69" s="39"/>
      <c r="K69" s="39"/>
      <c r="L69" s="147"/>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175"/>
      <c r="J70" s="59"/>
      <c r="K70" s="59"/>
      <c r="L70" s="147"/>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178"/>
      <c r="J74" s="61"/>
      <c r="K74" s="61"/>
      <c r="L74" s="147"/>
      <c r="S74" s="37"/>
      <c r="T74" s="37"/>
      <c r="U74" s="37"/>
      <c r="V74" s="37"/>
      <c r="W74" s="37"/>
      <c r="X74" s="37"/>
      <c r="Y74" s="37"/>
      <c r="Z74" s="37"/>
      <c r="AA74" s="37"/>
      <c r="AB74" s="37"/>
      <c r="AC74" s="37"/>
      <c r="AD74" s="37"/>
      <c r="AE74" s="37"/>
    </row>
    <row r="75" s="2" customFormat="1" ht="24.96" customHeight="1">
      <c r="A75" s="37"/>
      <c r="B75" s="38"/>
      <c r="C75" s="22" t="s">
        <v>188</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179" t="str">
        <f>E7</f>
        <v>ŽST Božejovice, oprava SZZ a osvětlení včetně zrušení postradatelného zařízení infrastruktury</v>
      </c>
      <c r="F78" s="31"/>
      <c r="G78" s="31"/>
      <c r="H78" s="31"/>
      <c r="I78" s="146"/>
      <c r="J78" s="39"/>
      <c r="K78" s="39"/>
      <c r="L78" s="147"/>
      <c r="S78" s="37"/>
      <c r="T78" s="37"/>
      <c r="U78" s="37"/>
      <c r="V78" s="37"/>
      <c r="W78" s="37"/>
      <c r="X78" s="37"/>
      <c r="Y78" s="37"/>
      <c r="Z78" s="37"/>
      <c r="AA78" s="37"/>
      <c r="AB78" s="37"/>
      <c r="AC78" s="37"/>
      <c r="AD78" s="37"/>
      <c r="AE78" s="37"/>
    </row>
    <row r="79" s="1" customFormat="1" ht="12" customHeight="1">
      <c r="B79" s="20"/>
      <c r="C79" s="31" t="s">
        <v>179</v>
      </c>
      <c r="D79" s="21"/>
      <c r="E79" s="21"/>
      <c r="F79" s="21"/>
      <c r="G79" s="21"/>
      <c r="H79" s="21"/>
      <c r="I79" s="138"/>
      <c r="J79" s="21"/>
      <c r="K79" s="21"/>
      <c r="L79" s="19"/>
    </row>
    <row r="80" s="1" customFormat="1" ht="16.5" customHeight="1">
      <c r="B80" s="20"/>
      <c r="C80" s="21"/>
      <c r="D80" s="21"/>
      <c r="E80" s="179" t="s">
        <v>180</v>
      </c>
      <c r="F80" s="21"/>
      <c r="G80" s="21"/>
      <c r="H80" s="21"/>
      <c r="I80" s="138"/>
      <c r="J80" s="21"/>
      <c r="K80" s="21"/>
      <c r="L80" s="19"/>
    </row>
    <row r="81" s="1" customFormat="1" ht="12" customHeight="1">
      <c r="B81" s="20"/>
      <c r="C81" s="31" t="s">
        <v>181</v>
      </c>
      <c r="D81" s="21"/>
      <c r="E81" s="21"/>
      <c r="F81" s="21"/>
      <c r="G81" s="21"/>
      <c r="H81" s="21"/>
      <c r="I81" s="138"/>
      <c r="J81" s="21"/>
      <c r="K81" s="21"/>
      <c r="L81" s="19"/>
    </row>
    <row r="82" s="2" customFormat="1" ht="16.5" customHeight="1">
      <c r="A82" s="37"/>
      <c r="B82" s="38"/>
      <c r="C82" s="39"/>
      <c r="D82" s="39"/>
      <c r="E82" s="260" t="s">
        <v>1380</v>
      </c>
      <c r="F82" s="39"/>
      <c r="G82" s="39"/>
      <c r="H82" s="39"/>
      <c r="I82" s="146"/>
      <c r="J82" s="39"/>
      <c r="K82" s="39"/>
      <c r="L82" s="147"/>
      <c r="S82" s="37"/>
      <c r="T82" s="37"/>
      <c r="U82" s="37"/>
      <c r="V82" s="37"/>
      <c r="W82" s="37"/>
      <c r="X82" s="37"/>
      <c r="Y82" s="37"/>
      <c r="Z82" s="37"/>
      <c r="AA82" s="37"/>
      <c r="AB82" s="37"/>
      <c r="AC82" s="37"/>
      <c r="AD82" s="37"/>
      <c r="AE82" s="37"/>
    </row>
    <row r="83" s="2" customFormat="1" ht="12" customHeight="1">
      <c r="A83" s="37"/>
      <c r="B83" s="38"/>
      <c r="C83" s="31" t="s">
        <v>1381</v>
      </c>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6.5" customHeight="1">
      <c r="A84" s="37"/>
      <c r="B84" s="38"/>
      <c r="C84" s="39"/>
      <c r="D84" s="39"/>
      <c r="E84" s="68" t="str">
        <f>E13</f>
        <v>01 - Přestavníky</v>
      </c>
      <c r="F84" s="39"/>
      <c r="G84" s="39"/>
      <c r="H84" s="39"/>
      <c r="I84" s="146"/>
      <c r="J84" s="39"/>
      <c r="K84" s="39"/>
      <c r="L84" s="147"/>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F16</f>
        <v xml:space="preserve"> </v>
      </c>
      <c r="G86" s="39"/>
      <c r="H86" s="39"/>
      <c r="I86" s="149" t="s">
        <v>23</v>
      </c>
      <c r="J86" s="71" t="str">
        <f>IF(J16="","",J16)</f>
        <v>11. 3. 2020</v>
      </c>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E19</f>
        <v>Správa železnic, OŘ Plzeň</v>
      </c>
      <c r="G88" s="39"/>
      <c r="H88" s="39"/>
      <c r="I88" s="149" t="s">
        <v>31</v>
      </c>
      <c r="J88" s="35" t="str">
        <f>E25</f>
        <v xml:space="preserve"> </v>
      </c>
      <c r="K88" s="39"/>
      <c r="L88" s="147"/>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IF(E22="","",E22)</f>
        <v>Vyplň údaj</v>
      </c>
      <c r="G89" s="39"/>
      <c r="H89" s="39"/>
      <c r="I89" s="149" t="s">
        <v>34</v>
      </c>
      <c r="J89" s="35" t="str">
        <f>E28</f>
        <v xml:space="preserve"> </v>
      </c>
      <c r="K89" s="39"/>
      <c r="L89" s="147"/>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6"/>
      <c r="J90" s="39"/>
      <c r="K90" s="39"/>
      <c r="L90" s="147"/>
      <c r="S90" s="37"/>
      <c r="T90" s="37"/>
      <c r="U90" s="37"/>
      <c r="V90" s="37"/>
      <c r="W90" s="37"/>
      <c r="X90" s="37"/>
      <c r="Y90" s="37"/>
      <c r="Z90" s="37"/>
      <c r="AA90" s="37"/>
      <c r="AB90" s="37"/>
      <c r="AC90" s="37"/>
      <c r="AD90" s="37"/>
      <c r="AE90" s="37"/>
    </row>
    <row r="91" s="10" customFormat="1" ht="29.28" customHeight="1">
      <c r="A91" s="192"/>
      <c r="B91" s="193"/>
      <c r="C91" s="194" t="s">
        <v>189</v>
      </c>
      <c r="D91" s="195" t="s">
        <v>56</v>
      </c>
      <c r="E91" s="195" t="s">
        <v>52</v>
      </c>
      <c r="F91" s="195" t="s">
        <v>53</v>
      </c>
      <c r="G91" s="195" t="s">
        <v>190</v>
      </c>
      <c r="H91" s="195" t="s">
        <v>191</v>
      </c>
      <c r="I91" s="196" t="s">
        <v>192</v>
      </c>
      <c r="J91" s="195" t="s">
        <v>185</v>
      </c>
      <c r="K91" s="197" t="s">
        <v>193</v>
      </c>
      <c r="L91" s="198"/>
      <c r="M91" s="91" t="s">
        <v>19</v>
      </c>
      <c r="N91" s="92" t="s">
        <v>41</v>
      </c>
      <c r="O91" s="92" t="s">
        <v>194</v>
      </c>
      <c r="P91" s="92" t="s">
        <v>195</v>
      </c>
      <c r="Q91" s="92" t="s">
        <v>196</v>
      </c>
      <c r="R91" s="92" t="s">
        <v>197</v>
      </c>
      <c r="S91" s="92" t="s">
        <v>198</v>
      </c>
      <c r="T91" s="93" t="s">
        <v>199</v>
      </c>
      <c r="U91" s="192"/>
      <c r="V91" s="192"/>
      <c r="W91" s="192"/>
      <c r="X91" s="192"/>
      <c r="Y91" s="192"/>
      <c r="Z91" s="192"/>
      <c r="AA91" s="192"/>
      <c r="AB91" s="192"/>
      <c r="AC91" s="192"/>
      <c r="AD91" s="192"/>
      <c r="AE91" s="192"/>
    </row>
    <row r="92" s="2" customFormat="1" ht="22.8" customHeight="1">
      <c r="A92" s="37"/>
      <c r="B92" s="38"/>
      <c r="C92" s="98" t="s">
        <v>200</v>
      </c>
      <c r="D92" s="39"/>
      <c r="E92" s="39"/>
      <c r="F92" s="39"/>
      <c r="G92" s="39"/>
      <c r="H92" s="39"/>
      <c r="I92" s="146"/>
      <c r="J92" s="199">
        <f>BK92</f>
        <v>0</v>
      </c>
      <c r="K92" s="39"/>
      <c r="L92" s="43"/>
      <c r="M92" s="94"/>
      <c r="N92" s="200"/>
      <c r="O92" s="95"/>
      <c r="P92" s="201">
        <f>P93</f>
        <v>0</v>
      </c>
      <c r="Q92" s="95"/>
      <c r="R92" s="201">
        <f>R93</f>
        <v>0</v>
      </c>
      <c r="S92" s="95"/>
      <c r="T92" s="202">
        <f>T93</f>
        <v>0</v>
      </c>
      <c r="U92" s="37"/>
      <c r="V92" s="37"/>
      <c r="W92" s="37"/>
      <c r="X92" s="37"/>
      <c r="Y92" s="37"/>
      <c r="Z92" s="37"/>
      <c r="AA92" s="37"/>
      <c r="AB92" s="37"/>
      <c r="AC92" s="37"/>
      <c r="AD92" s="37"/>
      <c r="AE92" s="37"/>
      <c r="AT92" s="16" t="s">
        <v>70</v>
      </c>
      <c r="AU92" s="16" t="s">
        <v>186</v>
      </c>
      <c r="BK92" s="203">
        <f>BK93</f>
        <v>0</v>
      </c>
    </row>
    <row r="93" s="11" customFormat="1" ht="25.92" customHeight="1">
      <c r="A93" s="11"/>
      <c r="B93" s="204"/>
      <c r="C93" s="205"/>
      <c r="D93" s="206" t="s">
        <v>70</v>
      </c>
      <c r="E93" s="207" t="s">
        <v>75</v>
      </c>
      <c r="F93" s="207" t="s">
        <v>92</v>
      </c>
      <c r="G93" s="205"/>
      <c r="H93" s="205"/>
      <c r="I93" s="208"/>
      <c r="J93" s="209">
        <f>BK93</f>
        <v>0</v>
      </c>
      <c r="K93" s="205"/>
      <c r="L93" s="210"/>
      <c r="M93" s="211"/>
      <c r="N93" s="212"/>
      <c r="O93" s="212"/>
      <c r="P93" s="213">
        <f>SUM(P94:P97)</f>
        <v>0</v>
      </c>
      <c r="Q93" s="212"/>
      <c r="R93" s="213">
        <f>SUM(R94:R97)</f>
        <v>0</v>
      </c>
      <c r="S93" s="212"/>
      <c r="T93" s="214">
        <f>SUM(T94:T97)</f>
        <v>0</v>
      </c>
      <c r="U93" s="11"/>
      <c r="V93" s="11"/>
      <c r="W93" s="11"/>
      <c r="X93" s="11"/>
      <c r="Y93" s="11"/>
      <c r="Z93" s="11"/>
      <c r="AA93" s="11"/>
      <c r="AB93" s="11"/>
      <c r="AC93" s="11"/>
      <c r="AD93" s="11"/>
      <c r="AE93" s="11"/>
      <c r="AR93" s="215" t="s">
        <v>78</v>
      </c>
      <c r="AT93" s="216" t="s">
        <v>70</v>
      </c>
      <c r="AU93" s="216" t="s">
        <v>71</v>
      </c>
      <c r="AY93" s="215" t="s">
        <v>202</v>
      </c>
      <c r="BK93" s="217">
        <f>SUM(BK94:BK97)</f>
        <v>0</v>
      </c>
    </row>
    <row r="94" s="2" customFormat="1" ht="21.75" customHeight="1">
      <c r="A94" s="37"/>
      <c r="B94" s="38"/>
      <c r="C94" s="218" t="s">
        <v>78</v>
      </c>
      <c r="D94" s="218" t="s">
        <v>203</v>
      </c>
      <c r="E94" s="219" t="s">
        <v>1383</v>
      </c>
      <c r="F94" s="220" t="s">
        <v>1384</v>
      </c>
      <c r="G94" s="221" t="s">
        <v>266</v>
      </c>
      <c r="H94" s="222">
        <v>1</v>
      </c>
      <c r="I94" s="223"/>
      <c r="J94" s="224">
        <f>ROUND(I94*H94,2)</f>
        <v>0</v>
      </c>
      <c r="K94" s="220" t="s">
        <v>1385</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275</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275</v>
      </c>
      <c r="BM94" s="230" t="s">
        <v>1386</v>
      </c>
    </row>
    <row r="95" s="2" customFormat="1">
      <c r="A95" s="37"/>
      <c r="B95" s="38"/>
      <c r="C95" s="39"/>
      <c r="D95" s="254" t="s">
        <v>341</v>
      </c>
      <c r="E95" s="39"/>
      <c r="F95" s="255" t="s">
        <v>1387</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78</v>
      </c>
    </row>
    <row r="96" s="2" customFormat="1" ht="21.75" customHeight="1">
      <c r="A96" s="37"/>
      <c r="B96" s="38"/>
      <c r="C96" s="218" t="s">
        <v>80</v>
      </c>
      <c r="D96" s="218" t="s">
        <v>203</v>
      </c>
      <c r="E96" s="219" t="s">
        <v>1388</v>
      </c>
      <c r="F96" s="220" t="s">
        <v>1389</v>
      </c>
      <c r="G96" s="221" t="s">
        <v>266</v>
      </c>
      <c r="H96" s="222">
        <v>1</v>
      </c>
      <c r="I96" s="223"/>
      <c r="J96" s="224">
        <f>ROUND(I96*H96,2)</f>
        <v>0</v>
      </c>
      <c r="K96" s="220" t="s">
        <v>1385</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275</v>
      </c>
      <c r="AT96" s="230" t="s">
        <v>203</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275</v>
      </c>
      <c r="BM96" s="230" t="s">
        <v>1390</v>
      </c>
    </row>
    <row r="97" s="2" customFormat="1">
      <c r="A97" s="37"/>
      <c r="B97" s="38"/>
      <c r="C97" s="39"/>
      <c r="D97" s="254" t="s">
        <v>341</v>
      </c>
      <c r="E97" s="39"/>
      <c r="F97" s="255" t="s">
        <v>1387</v>
      </c>
      <c r="G97" s="39"/>
      <c r="H97" s="39"/>
      <c r="I97" s="146"/>
      <c r="J97" s="39"/>
      <c r="K97" s="39"/>
      <c r="L97" s="43"/>
      <c r="M97" s="261"/>
      <c r="N97" s="262"/>
      <c r="O97" s="243"/>
      <c r="P97" s="243"/>
      <c r="Q97" s="243"/>
      <c r="R97" s="243"/>
      <c r="S97" s="243"/>
      <c r="T97" s="263"/>
      <c r="U97" s="37"/>
      <c r="V97" s="37"/>
      <c r="W97" s="37"/>
      <c r="X97" s="37"/>
      <c r="Y97" s="37"/>
      <c r="Z97" s="37"/>
      <c r="AA97" s="37"/>
      <c r="AB97" s="37"/>
      <c r="AC97" s="37"/>
      <c r="AD97" s="37"/>
      <c r="AE97" s="37"/>
      <c r="AT97" s="16" t="s">
        <v>341</v>
      </c>
      <c r="AU97" s="16" t="s">
        <v>78</v>
      </c>
    </row>
    <row r="98" s="2" customFormat="1" ht="6.96" customHeight="1">
      <c r="A98" s="37"/>
      <c r="B98" s="58"/>
      <c r="C98" s="59"/>
      <c r="D98" s="59"/>
      <c r="E98" s="59"/>
      <c r="F98" s="59"/>
      <c r="G98" s="59"/>
      <c r="H98" s="59"/>
      <c r="I98" s="175"/>
      <c r="J98" s="59"/>
      <c r="K98" s="59"/>
      <c r="L98" s="43"/>
      <c r="M98" s="37"/>
      <c r="O98" s="37"/>
      <c r="P98" s="37"/>
      <c r="Q98" s="37"/>
      <c r="R98" s="37"/>
      <c r="S98" s="37"/>
      <c r="T98" s="37"/>
      <c r="U98" s="37"/>
      <c r="V98" s="37"/>
      <c r="W98" s="37"/>
      <c r="X98" s="37"/>
      <c r="Y98" s="37"/>
      <c r="Z98" s="37"/>
      <c r="AA98" s="37"/>
      <c r="AB98" s="37"/>
      <c r="AC98" s="37"/>
      <c r="AD98" s="37"/>
      <c r="AE98" s="37"/>
    </row>
  </sheetData>
  <sheetProtection sheet="1" autoFilter="0" formatColumns="0" formatRows="0" objects="1" scenarios="1" spinCount="100000" saltValue="9hFTHCqG3u2ZOzvFLCqECtAl9wJyJE31K0OclAxaKPmqb//2o7S8f26uZtgxgNIOFNSPmh9x2T3ASJydgSgidw==" hashValue="JJ1LDlG6ng3ym4zB5XRsvkg/RkW/w8RBTl5scFLptFy2KKT/wUEbC+GYLp2r2fPHCeoUl25sx8IxiTiGKEUWkQ==" algorithmName="SHA-512" password="CC35"/>
  <autoFilter ref="C91:K9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97</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180</v>
      </c>
      <c r="F9" s="1"/>
      <c r="G9" s="1"/>
      <c r="H9" s="1"/>
      <c r="I9" s="138"/>
      <c r="L9" s="19"/>
    </row>
    <row r="10" s="1" customFormat="1" ht="12" customHeight="1">
      <c r="B10" s="19"/>
      <c r="D10" s="144" t="s">
        <v>181</v>
      </c>
      <c r="I10" s="138"/>
      <c r="L10" s="19"/>
    </row>
    <row r="11" s="2" customFormat="1" ht="16.5" customHeight="1">
      <c r="A11" s="37"/>
      <c r="B11" s="43"/>
      <c r="C11" s="37"/>
      <c r="D11" s="37"/>
      <c r="E11" s="162" t="s">
        <v>1380</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1391</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19</v>
      </c>
      <c r="G15" s="37"/>
      <c r="H15" s="37"/>
      <c r="I15" s="149" t="s">
        <v>20</v>
      </c>
      <c r="J15" s="132" t="s">
        <v>19</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32</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tr">
        <f>IF('Rekapitulace stavby'!AN10="","",'Rekapitulace stavby'!AN10)</f>
        <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tr">
        <f>IF('Rekapitulace stavby'!E11="","",'Rekapitulace stavby'!E11)</f>
        <v>Správa železnic, OŘ Plzeň</v>
      </c>
      <c r="F19" s="37"/>
      <c r="G19" s="37"/>
      <c r="H19" s="37"/>
      <c r="I19" s="149" t="s">
        <v>28</v>
      </c>
      <c r="J19" s="132" t="str">
        <f>IF('Rekapitulace stavby'!AN11="","",'Rekapitulace stavby'!AN11)</f>
        <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tr">
        <f>IF('Rekapitulace stavby'!AN16="","",'Rekapitulace stavby'!AN16)</f>
        <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tr">
        <f>IF('Rekapitulace stavby'!E17="","",'Rekapitulace stavby'!E17)</f>
        <v xml:space="preserve"> </v>
      </c>
      <c r="F25" s="37"/>
      <c r="G25" s="37"/>
      <c r="H25" s="37"/>
      <c r="I25" s="149" t="s">
        <v>28</v>
      </c>
      <c r="J25" s="132" t="str">
        <f>IF('Rekapitulace stavby'!AN17="","",'Rekapitulace stavby'!AN17)</f>
        <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tr">
        <f>IF('Rekapitulace stavby'!AN19="","",'Rekapitulace stavby'!AN19)</f>
        <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tr">
        <f>IF('Rekapitulace stavby'!E20="","",'Rekapitulace stavby'!E20)</f>
        <v xml:space="preserve"> </v>
      </c>
      <c r="F28" s="37"/>
      <c r="G28" s="37"/>
      <c r="H28" s="37"/>
      <c r="I28" s="149" t="s">
        <v>28</v>
      </c>
      <c r="J28" s="132" t="str">
        <f>IF('Rekapitulace stavby'!AN20="","",'Rekapitulace stavby'!AN20)</f>
        <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16.5" customHeight="1">
      <c r="A31" s="151"/>
      <c r="B31" s="152"/>
      <c r="C31" s="151"/>
      <c r="D31" s="151"/>
      <c r="E31" s="153" t="s">
        <v>19</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ROUND(J92,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ROUND((SUM(BE92:BE123)),  2)</f>
        <v>0</v>
      </c>
      <c r="G37" s="37"/>
      <c r="H37" s="37"/>
      <c r="I37" s="164">
        <v>0.20999999999999999</v>
      </c>
      <c r="J37" s="163">
        <f>ROUND(((SUM(BE92:BE123))*I37),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ROUND((SUM(BF92:BF123)),  2)</f>
        <v>0</v>
      </c>
      <c r="G38" s="37"/>
      <c r="H38" s="37"/>
      <c r="I38" s="164">
        <v>0.14999999999999999</v>
      </c>
      <c r="J38" s="163">
        <f>ROUND(((SUM(BF92:BF123))*I38),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ROUND((SUM(BG92:BG123)),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ROUND((SUM(BH92:BH123)),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ROUND((SUM(BI92:BI123)),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180</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1380</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02 - Návěstidla</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 xml:space="preserve"> </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Správa železnic, OŘ Plzeň</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 xml:space="preserve"> </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J92</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1392</v>
      </c>
      <c r="E68" s="188"/>
      <c r="F68" s="188"/>
      <c r="G68" s="188"/>
      <c r="H68" s="188"/>
      <c r="I68" s="189"/>
      <c r="J68" s="190">
        <f>J93</f>
        <v>0</v>
      </c>
      <c r="K68" s="186"/>
      <c r="L68" s="191"/>
      <c r="S68" s="9"/>
      <c r="T68" s="9"/>
      <c r="U68" s="9"/>
      <c r="V68" s="9"/>
      <c r="W68" s="9"/>
      <c r="X68" s="9"/>
      <c r="Y68" s="9"/>
      <c r="Z68" s="9"/>
      <c r="AA68" s="9"/>
      <c r="AB68" s="9"/>
      <c r="AC68" s="9"/>
      <c r="AD68" s="9"/>
      <c r="AE68" s="9"/>
    </row>
    <row r="69" s="2" customFormat="1" ht="21.84" customHeight="1">
      <c r="A69" s="37"/>
      <c r="B69" s="38"/>
      <c r="C69" s="39"/>
      <c r="D69" s="39"/>
      <c r="E69" s="39"/>
      <c r="F69" s="39"/>
      <c r="G69" s="39"/>
      <c r="H69" s="39"/>
      <c r="I69" s="146"/>
      <c r="J69" s="39"/>
      <c r="K69" s="39"/>
      <c r="L69" s="147"/>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175"/>
      <c r="J70" s="59"/>
      <c r="K70" s="59"/>
      <c r="L70" s="147"/>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178"/>
      <c r="J74" s="61"/>
      <c r="K74" s="61"/>
      <c r="L74" s="147"/>
      <c r="S74" s="37"/>
      <c r="T74" s="37"/>
      <c r="U74" s="37"/>
      <c r="V74" s="37"/>
      <c r="W74" s="37"/>
      <c r="X74" s="37"/>
      <c r="Y74" s="37"/>
      <c r="Z74" s="37"/>
      <c r="AA74" s="37"/>
      <c r="AB74" s="37"/>
      <c r="AC74" s="37"/>
      <c r="AD74" s="37"/>
      <c r="AE74" s="37"/>
    </row>
    <row r="75" s="2" customFormat="1" ht="24.96" customHeight="1">
      <c r="A75" s="37"/>
      <c r="B75" s="38"/>
      <c r="C75" s="22" t="s">
        <v>188</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179" t="str">
        <f>E7</f>
        <v>ŽST Božejovice, oprava SZZ a osvětlení včetně zrušení postradatelného zařízení infrastruktury</v>
      </c>
      <c r="F78" s="31"/>
      <c r="G78" s="31"/>
      <c r="H78" s="31"/>
      <c r="I78" s="146"/>
      <c r="J78" s="39"/>
      <c r="K78" s="39"/>
      <c r="L78" s="147"/>
      <c r="S78" s="37"/>
      <c r="T78" s="37"/>
      <c r="U78" s="37"/>
      <c r="V78" s="37"/>
      <c r="W78" s="37"/>
      <c r="X78" s="37"/>
      <c r="Y78" s="37"/>
      <c r="Z78" s="37"/>
      <c r="AA78" s="37"/>
      <c r="AB78" s="37"/>
      <c r="AC78" s="37"/>
      <c r="AD78" s="37"/>
      <c r="AE78" s="37"/>
    </row>
    <row r="79" s="1" customFormat="1" ht="12" customHeight="1">
      <c r="B79" s="20"/>
      <c r="C79" s="31" t="s">
        <v>179</v>
      </c>
      <c r="D79" s="21"/>
      <c r="E79" s="21"/>
      <c r="F79" s="21"/>
      <c r="G79" s="21"/>
      <c r="H79" s="21"/>
      <c r="I79" s="138"/>
      <c r="J79" s="21"/>
      <c r="K79" s="21"/>
      <c r="L79" s="19"/>
    </row>
    <row r="80" s="1" customFormat="1" ht="16.5" customHeight="1">
      <c r="B80" s="20"/>
      <c r="C80" s="21"/>
      <c r="D80" s="21"/>
      <c r="E80" s="179" t="s">
        <v>180</v>
      </c>
      <c r="F80" s="21"/>
      <c r="G80" s="21"/>
      <c r="H80" s="21"/>
      <c r="I80" s="138"/>
      <c r="J80" s="21"/>
      <c r="K80" s="21"/>
      <c r="L80" s="19"/>
    </row>
    <row r="81" s="1" customFormat="1" ht="12" customHeight="1">
      <c r="B81" s="20"/>
      <c r="C81" s="31" t="s">
        <v>181</v>
      </c>
      <c r="D81" s="21"/>
      <c r="E81" s="21"/>
      <c r="F81" s="21"/>
      <c r="G81" s="21"/>
      <c r="H81" s="21"/>
      <c r="I81" s="138"/>
      <c r="J81" s="21"/>
      <c r="K81" s="21"/>
      <c r="L81" s="19"/>
    </row>
    <row r="82" s="2" customFormat="1" ht="16.5" customHeight="1">
      <c r="A82" s="37"/>
      <c r="B82" s="38"/>
      <c r="C82" s="39"/>
      <c r="D82" s="39"/>
      <c r="E82" s="260" t="s">
        <v>1380</v>
      </c>
      <c r="F82" s="39"/>
      <c r="G82" s="39"/>
      <c r="H82" s="39"/>
      <c r="I82" s="146"/>
      <c r="J82" s="39"/>
      <c r="K82" s="39"/>
      <c r="L82" s="147"/>
      <c r="S82" s="37"/>
      <c r="T82" s="37"/>
      <c r="U82" s="37"/>
      <c r="V82" s="37"/>
      <c r="W82" s="37"/>
      <c r="X82" s="37"/>
      <c r="Y82" s="37"/>
      <c r="Z82" s="37"/>
      <c r="AA82" s="37"/>
      <c r="AB82" s="37"/>
      <c r="AC82" s="37"/>
      <c r="AD82" s="37"/>
      <c r="AE82" s="37"/>
    </row>
    <row r="83" s="2" customFormat="1" ht="12" customHeight="1">
      <c r="A83" s="37"/>
      <c r="B83" s="38"/>
      <c r="C83" s="31" t="s">
        <v>1381</v>
      </c>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6.5" customHeight="1">
      <c r="A84" s="37"/>
      <c r="B84" s="38"/>
      <c r="C84" s="39"/>
      <c r="D84" s="39"/>
      <c r="E84" s="68" t="str">
        <f>E13</f>
        <v>02 - Návěstidla</v>
      </c>
      <c r="F84" s="39"/>
      <c r="G84" s="39"/>
      <c r="H84" s="39"/>
      <c r="I84" s="146"/>
      <c r="J84" s="39"/>
      <c r="K84" s="39"/>
      <c r="L84" s="147"/>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F16</f>
        <v xml:space="preserve"> </v>
      </c>
      <c r="G86" s="39"/>
      <c r="H86" s="39"/>
      <c r="I86" s="149" t="s">
        <v>23</v>
      </c>
      <c r="J86" s="71" t="str">
        <f>IF(J16="","",J16)</f>
        <v>11. 3. 2020</v>
      </c>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E19</f>
        <v>Správa železnic, OŘ Plzeň</v>
      </c>
      <c r="G88" s="39"/>
      <c r="H88" s="39"/>
      <c r="I88" s="149" t="s">
        <v>31</v>
      </c>
      <c r="J88" s="35" t="str">
        <f>E25</f>
        <v xml:space="preserve"> </v>
      </c>
      <c r="K88" s="39"/>
      <c r="L88" s="147"/>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IF(E22="","",E22)</f>
        <v>Vyplň údaj</v>
      </c>
      <c r="G89" s="39"/>
      <c r="H89" s="39"/>
      <c r="I89" s="149" t="s">
        <v>34</v>
      </c>
      <c r="J89" s="35" t="str">
        <f>E28</f>
        <v xml:space="preserve"> </v>
      </c>
      <c r="K89" s="39"/>
      <c r="L89" s="147"/>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6"/>
      <c r="J90" s="39"/>
      <c r="K90" s="39"/>
      <c r="L90" s="147"/>
      <c r="S90" s="37"/>
      <c r="T90" s="37"/>
      <c r="U90" s="37"/>
      <c r="V90" s="37"/>
      <c r="W90" s="37"/>
      <c r="X90" s="37"/>
      <c r="Y90" s="37"/>
      <c r="Z90" s="37"/>
      <c r="AA90" s="37"/>
      <c r="AB90" s="37"/>
      <c r="AC90" s="37"/>
      <c r="AD90" s="37"/>
      <c r="AE90" s="37"/>
    </row>
    <row r="91" s="10" customFormat="1" ht="29.28" customHeight="1">
      <c r="A91" s="192"/>
      <c r="B91" s="193"/>
      <c r="C91" s="194" t="s">
        <v>189</v>
      </c>
      <c r="D91" s="195" t="s">
        <v>56</v>
      </c>
      <c r="E91" s="195" t="s">
        <v>52</v>
      </c>
      <c r="F91" s="195" t="s">
        <v>53</v>
      </c>
      <c r="G91" s="195" t="s">
        <v>190</v>
      </c>
      <c r="H91" s="195" t="s">
        <v>191</v>
      </c>
      <c r="I91" s="196" t="s">
        <v>192</v>
      </c>
      <c r="J91" s="195" t="s">
        <v>185</v>
      </c>
      <c r="K91" s="197" t="s">
        <v>193</v>
      </c>
      <c r="L91" s="198"/>
      <c r="M91" s="91" t="s">
        <v>19</v>
      </c>
      <c r="N91" s="92" t="s">
        <v>41</v>
      </c>
      <c r="O91" s="92" t="s">
        <v>194</v>
      </c>
      <c r="P91" s="92" t="s">
        <v>195</v>
      </c>
      <c r="Q91" s="92" t="s">
        <v>196</v>
      </c>
      <c r="R91" s="92" t="s">
        <v>197</v>
      </c>
      <c r="S91" s="92" t="s">
        <v>198</v>
      </c>
      <c r="T91" s="93" t="s">
        <v>199</v>
      </c>
      <c r="U91" s="192"/>
      <c r="V91" s="192"/>
      <c r="W91" s="192"/>
      <c r="X91" s="192"/>
      <c r="Y91" s="192"/>
      <c r="Z91" s="192"/>
      <c r="AA91" s="192"/>
      <c r="AB91" s="192"/>
      <c r="AC91" s="192"/>
      <c r="AD91" s="192"/>
      <c r="AE91" s="192"/>
    </row>
    <row r="92" s="2" customFormat="1" ht="22.8" customHeight="1">
      <c r="A92" s="37"/>
      <c r="B92" s="38"/>
      <c r="C92" s="98" t="s">
        <v>200</v>
      </c>
      <c r="D92" s="39"/>
      <c r="E92" s="39"/>
      <c r="F92" s="39"/>
      <c r="G92" s="39"/>
      <c r="H92" s="39"/>
      <c r="I92" s="146"/>
      <c r="J92" s="199">
        <f>BK92</f>
        <v>0</v>
      </c>
      <c r="K92" s="39"/>
      <c r="L92" s="43"/>
      <c r="M92" s="94"/>
      <c r="N92" s="200"/>
      <c r="O92" s="95"/>
      <c r="P92" s="201">
        <f>P93</f>
        <v>0</v>
      </c>
      <c r="Q92" s="95"/>
      <c r="R92" s="201">
        <f>R93</f>
        <v>0</v>
      </c>
      <c r="S92" s="95"/>
      <c r="T92" s="202">
        <f>T93</f>
        <v>0</v>
      </c>
      <c r="U92" s="37"/>
      <c r="V92" s="37"/>
      <c r="W92" s="37"/>
      <c r="X92" s="37"/>
      <c r="Y92" s="37"/>
      <c r="Z92" s="37"/>
      <c r="AA92" s="37"/>
      <c r="AB92" s="37"/>
      <c r="AC92" s="37"/>
      <c r="AD92" s="37"/>
      <c r="AE92" s="37"/>
      <c r="AT92" s="16" t="s">
        <v>70</v>
      </c>
      <c r="AU92" s="16" t="s">
        <v>186</v>
      </c>
      <c r="BK92" s="203">
        <f>BK93</f>
        <v>0</v>
      </c>
    </row>
    <row r="93" s="11" customFormat="1" ht="25.92" customHeight="1">
      <c r="A93" s="11"/>
      <c r="B93" s="204"/>
      <c r="C93" s="205"/>
      <c r="D93" s="206" t="s">
        <v>70</v>
      </c>
      <c r="E93" s="207" t="s">
        <v>75</v>
      </c>
      <c r="F93" s="207" t="s">
        <v>96</v>
      </c>
      <c r="G93" s="205"/>
      <c r="H93" s="205"/>
      <c r="I93" s="208"/>
      <c r="J93" s="209">
        <f>BK93</f>
        <v>0</v>
      </c>
      <c r="K93" s="205"/>
      <c r="L93" s="210"/>
      <c r="M93" s="211"/>
      <c r="N93" s="212"/>
      <c r="O93" s="212"/>
      <c r="P93" s="213">
        <f>SUM(P94:P123)</f>
        <v>0</v>
      </c>
      <c r="Q93" s="212"/>
      <c r="R93" s="213">
        <f>SUM(R94:R123)</f>
        <v>0</v>
      </c>
      <c r="S93" s="212"/>
      <c r="T93" s="214">
        <f>SUM(T94:T123)</f>
        <v>0</v>
      </c>
      <c r="U93" s="11"/>
      <c r="V93" s="11"/>
      <c r="W93" s="11"/>
      <c r="X93" s="11"/>
      <c r="Y93" s="11"/>
      <c r="Z93" s="11"/>
      <c r="AA93" s="11"/>
      <c r="AB93" s="11"/>
      <c r="AC93" s="11"/>
      <c r="AD93" s="11"/>
      <c r="AE93" s="11"/>
      <c r="AR93" s="215" t="s">
        <v>78</v>
      </c>
      <c r="AT93" s="216" t="s">
        <v>70</v>
      </c>
      <c r="AU93" s="216" t="s">
        <v>71</v>
      </c>
      <c r="AY93" s="215" t="s">
        <v>202</v>
      </c>
      <c r="BK93" s="217">
        <f>SUM(BK94:BK123)</f>
        <v>0</v>
      </c>
    </row>
    <row r="94" s="2" customFormat="1" ht="21.75" customHeight="1">
      <c r="A94" s="37"/>
      <c r="B94" s="38"/>
      <c r="C94" s="218" t="s">
        <v>78</v>
      </c>
      <c r="D94" s="218" t="s">
        <v>203</v>
      </c>
      <c r="E94" s="219" t="s">
        <v>1393</v>
      </c>
      <c r="F94" s="220" t="s">
        <v>1394</v>
      </c>
      <c r="G94" s="221" t="s">
        <v>266</v>
      </c>
      <c r="H94" s="222">
        <v>2</v>
      </c>
      <c r="I94" s="223"/>
      <c r="J94" s="224">
        <f>ROUND(I94*H94,2)</f>
        <v>0</v>
      </c>
      <c r="K94" s="220" t="s">
        <v>1385</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275</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275</v>
      </c>
      <c r="BM94" s="230" t="s">
        <v>1395</v>
      </c>
    </row>
    <row r="95" s="2" customFormat="1">
      <c r="A95" s="37"/>
      <c r="B95" s="38"/>
      <c r="C95" s="39"/>
      <c r="D95" s="254" t="s">
        <v>341</v>
      </c>
      <c r="E95" s="39"/>
      <c r="F95" s="255" t="s">
        <v>1387</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78</v>
      </c>
    </row>
    <row r="96" s="2" customFormat="1" ht="21.75" customHeight="1">
      <c r="A96" s="37"/>
      <c r="B96" s="38"/>
      <c r="C96" s="218" t="s">
        <v>80</v>
      </c>
      <c r="D96" s="218" t="s">
        <v>203</v>
      </c>
      <c r="E96" s="219" t="s">
        <v>1396</v>
      </c>
      <c r="F96" s="220" t="s">
        <v>1397</v>
      </c>
      <c r="G96" s="221" t="s">
        <v>266</v>
      </c>
      <c r="H96" s="222">
        <v>2</v>
      </c>
      <c r="I96" s="223"/>
      <c r="J96" s="224">
        <f>ROUND(I96*H96,2)</f>
        <v>0</v>
      </c>
      <c r="K96" s="220" t="s">
        <v>1385</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275</v>
      </c>
      <c r="AT96" s="230" t="s">
        <v>203</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275</v>
      </c>
      <c r="BM96" s="230" t="s">
        <v>1398</v>
      </c>
    </row>
    <row r="97" s="2" customFormat="1">
      <c r="A97" s="37"/>
      <c r="B97" s="38"/>
      <c r="C97" s="39"/>
      <c r="D97" s="254" t="s">
        <v>341</v>
      </c>
      <c r="E97" s="39"/>
      <c r="F97" s="255" t="s">
        <v>1387</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341</v>
      </c>
      <c r="AU97" s="16" t="s">
        <v>78</v>
      </c>
    </row>
    <row r="98" s="2" customFormat="1" ht="21.75" customHeight="1">
      <c r="A98" s="37"/>
      <c r="B98" s="38"/>
      <c r="C98" s="218" t="s">
        <v>93</v>
      </c>
      <c r="D98" s="218" t="s">
        <v>203</v>
      </c>
      <c r="E98" s="219" t="s">
        <v>1399</v>
      </c>
      <c r="F98" s="220" t="s">
        <v>1400</v>
      </c>
      <c r="G98" s="221" t="s">
        <v>266</v>
      </c>
      <c r="H98" s="222">
        <v>2</v>
      </c>
      <c r="I98" s="223"/>
      <c r="J98" s="224">
        <f>ROUND(I98*H98,2)</f>
        <v>0</v>
      </c>
      <c r="K98" s="220" t="s">
        <v>1385</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275</v>
      </c>
      <c r="AT98" s="230" t="s">
        <v>203</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275</v>
      </c>
      <c r="BM98" s="230" t="s">
        <v>1401</v>
      </c>
    </row>
    <row r="99" s="2" customFormat="1">
      <c r="A99" s="37"/>
      <c r="B99" s="38"/>
      <c r="C99" s="39"/>
      <c r="D99" s="254" t="s">
        <v>341</v>
      </c>
      <c r="E99" s="39"/>
      <c r="F99" s="255" t="s">
        <v>1387</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78</v>
      </c>
    </row>
    <row r="100" s="2" customFormat="1" ht="21.75" customHeight="1">
      <c r="A100" s="37"/>
      <c r="B100" s="38"/>
      <c r="C100" s="218" t="s">
        <v>209</v>
      </c>
      <c r="D100" s="218" t="s">
        <v>203</v>
      </c>
      <c r="E100" s="219" t="s">
        <v>1402</v>
      </c>
      <c r="F100" s="220" t="s">
        <v>1403</v>
      </c>
      <c r="G100" s="221" t="s">
        <v>266</v>
      </c>
      <c r="H100" s="222">
        <v>2</v>
      </c>
      <c r="I100" s="223"/>
      <c r="J100" s="224">
        <f>ROUND(I100*H100,2)</f>
        <v>0</v>
      </c>
      <c r="K100" s="220" t="s">
        <v>1385</v>
      </c>
      <c r="L100" s="225"/>
      <c r="M100" s="226" t="s">
        <v>19</v>
      </c>
      <c r="N100" s="227"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275</v>
      </c>
      <c r="AT100" s="230" t="s">
        <v>203</v>
      </c>
      <c r="AU100" s="230" t="s">
        <v>78</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275</v>
      </c>
      <c r="BM100" s="230" t="s">
        <v>1404</v>
      </c>
    </row>
    <row r="101" s="2" customFormat="1">
      <c r="A101" s="37"/>
      <c r="B101" s="38"/>
      <c r="C101" s="39"/>
      <c r="D101" s="254" t="s">
        <v>341</v>
      </c>
      <c r="E101" s="39"/>
      <c r="F101" s="255" t="s">
        <v>1387</v>
      </c>
      <c r="G101" s="39"/>
      <c r="H101" s="39"/>
      <c r="I101" s="146"/>
      <c r="J101" s="39"/>
      <c r="K101" s="39"/>
      <c r="L101" s="43"/>
      <c r="M101" s="256"/>
      <c r="N101" s="257"/>
      <c r="O101" s="83"/>
      <c r="P101" s="83"/>
      <c r="Q101" s="83"/>
      <c r="R101" s="83"/>
      <c r="S101" s="83"/>
      <c r="T101" s="84"/>
      <c r="U101" s="37"/>
      <c r="V101" s="37"/>
      <c r="W101" s="37"/>
      <c r="X101" s="37"/>
      <c r="Y101" s="37"/>
      <c r="Z101" s="37"/>
      <c r="AA101" s="37"/>
      <c r="AB101" s="37"/>
      <c r="AC101" s="37"/>
      <c r="AD101" s="37"/>
      <c r="AE101" s="37"/>
      <c r="AT101" s="16" t="s">
        <v>341</v>
      </c>
      <c r="AU101" s="16" t="s">
        <v>78</v>
      </c>
    </row>
    <row r="102" s="2" customFormat="1" ht="21.75" customHeight="1">
      <c r="A102" s="37"/>
      <c r="B102" s="38"/>
      <c r="C102" s="218" t="s">
        <v>220</v>
      </c>
      <c r="D102" s="218" t="s">
        <v>203</v>
      </c>
      <c r="E102" s="219" t="s">
        <v>1405</v>
      </c>
      <c r="F102" s="220" t="s">
        <v>1406</v>
      </c>
      <c r="G102" s="221" t="s">
        <v>266</v>
      </c>
      <c r="H102" s="222">
        <v>2</v>
      </c>
      <c r="I102" s="223"/>
      <c r="J102" s="224">
        <f>ROUND(I102*H102,2)</f>
        <v>0</v>
      </c>
      <c r="K102" s="220" t="s">
        <v>1385</v>
      </c>
      <c r="L102" s="225"/>
      <c r="M102" s="226" t="s">
        <v>19</v>
      </c>
      <c r="N102" s="227"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275</v>
      </c>
      <c r="AT102" s="230" t="s">
        <v>203</v>
      </c>
      <c r="AU102" s="230" t="s">
        <v>78</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275</v>
      </c>
      <c r="BM102" s="230" t="s">
        <v>1407</v>
      </c>
    </row>
    <row r="103" s="2" customFormat="1">
      <c r="A103" s="37"/>
      <c r="B103" s="38"/>
      <c r="C103" s="39"/>
      <c r="D103" s="254" t="s">
        <v>341</v>
      </c>
      <c r="E103" s="39"/>
      <c r="F103" s="255" t="s">
        <v>1387</v>
      </c>
      <c r="G103" s="39"/>
      <c r="H103" s="39"/>
      <c r="I103" s="146"/>
      <c r="J103" s="39"/>
      <c r="K103" s="39"/>
      <c r="L103" s="43"/>
      <c r="M103" s="256"/>
      <c r="N103" s="257"/>
      <c r="O103" s="83"/>
      <c r="P103" s="83"/>
      <c r="Q103" s="83"/>
      <c r="R103" s="83"/>
      <c r="S103" s="83"/>
      <c r="T103" s="84"/>
      <c r="U103" s="37"/>
      <c r="V103" s="37"/>
      <c r="W103" s="37"/>
      <c r="X103" s="37"/>
      <c r="Y103" s="37"/>
      <c r="Z103" s="37"/>
      <c r="AA103" s="37"/>
      <c r="AB103" s="37"/>
      <c r="AC103" s="37"/>
      <c r="AD103" s="37"/>
      <c r="AE103" s="37"/>
      <c r="AT103" s="16" t="s">
        <v>341</v>
      </c>
      <c r="AU103" s="16" t="s">
        <v>78</v>
      </c>
    </row>
    <row r="104" s="2" customFormat="1" ht="21.75" customHeight="1">
      <c r="A104" s="37"/>
      <c r="B104" s="38"/>
      <c r="C104" s="218" t="s">
        <v>224</v>
      </c>
      <c r="D104" s="218" t="s">
        <v>203</v>
      </c>
      <c r="E104" s="219" t="s">
        <v>1408</v>
      </c>
      <c r="F104" s="220" t="s">
        <v>1409</v>
      </c>
      <c r="G104" s="221" t="s">
        <v>266</v>
      </c>
      <c r="H104" s="222">
        <v>32</v>
      </c>
      <c r="I104" s="223"/>
      <c r="J104" s="224">
        <f>ROUND(I104*H104,2)</f>
        <v>0</v>
      </c>
      <c r="K104" s="220" t="s">
        <v>207</v>
      </c>
      <c r="L104" s="225"/>
      <c r="M104" s="226" t="s">
        <v>19</v>
      </c>
      <c r="N104" s="227"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275</v>
      </c>
      <c r="AT104" s="230" t="s">
        <v>203</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275</v>
      </c>
      <c r="BM104" s="230" t="s">
        <v>1410</v>
      </c>
    </row>
    <row r="105" s="2" customFormat="1" ht="21.75" customHeight="1">
      <c r="A105" s="37"/>
      <c r="B105" s="38"/>
      <c r="C105" s="218" t="s">
        <v>228</v>
      </c>
      <c r="D105" s="218" t="s">
        <v>203</v>
      </c>
      <c r="E105" s="219" t="s">
        <v>1411</v>
      </c>
      <c r="F105" s="220" t="s">
        <v>1412</v>
      </c>
      <c r="G105" s="221" t="s">
        <v>266</v>
      </c>
      <c r="H105" s="222">
        <v>32</v>
      </c>
      <c r="I105" s="223"/>
      <c r="J105" s="224">
        <f>ROUND(I105*H105,2)</f>
        <v>0</v>
      </c>
      <c r="K105" s="220" t="s">
        <v>1385</v>
      </c>
      <c r="L105" s="225"/>
      <c r="M105" s="226" t="s">
        <v>19</v>
      </c>
      <c r="N105" s="227" t="s">
        <v>42</v>
      </c>
      <c r="O105" s="83"/>
      <c r="P105" s="228">
        <f>O105*H105</f>
        <v>0</v>
      </c>
      <c r="Q105" s="228">
        <v>0</v>
      </c>
      <c r="R105" s="228">
        <f>Q105*H105</f>
        <v>0</v>
      </c>
      <c r="S105" s="228">
        <v>0</v>
      </c>
      <c r="T105" s="229">
        <f>S105*H105</f>
        <v>0</v>
      </c>
      <c r="U105" s="37"/>
      <c r="V105" s="37"/>
      <c r="W105" s="37"/>
      <c r="X105" s="37"/>
      <c r="Y105" s="37"/>
      <c r="Z105" s="37"/>
      <c r="AA105" s="37"/>
      <c r="AB105" s="37"/>
      <c r="AC105" s="37"/>
      <c r="AD105" s="37"/>
      <c r="AE105" s="37"/>
      <c r="AR105" s="230" t="s">
        <v>275</v>
      </c>
      <c r="AT105" s="230" t="s">
        <v>203</v>
      </c>
      <c r="AU105" s="230" t="s">
        <v>78</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275</v>
      </c>
      <c r="BM105" s="230" t="s">
        <v>1413</v>
      </c>
    </row>
    <row r="106" s="2" customFormat="1">
      <c r="A106" s="37"/>
      <c r="B106" s="38"/>
      <c r="C106" s="39"/>
      <c r="D106" s="254" t="s">
        <v>341</v>
      </c>
      <c r="E106" s="39"/>
      <c r="F106" s="255" t="s">
        <v>1387</v>
      </c>
      <c r="G106" s="39"/>
      <c r="H106" s="39"/>
      <c r="I106" s="146"/>
      <c r="J106" s="39"/>
      <c r="K106" s="39"/>
      <c r="L106" s="43"/>
      <c r="M106" s="256"/>
      <c r="N106" s="257"/>
      <c r="O106" s="83"/>
      <c r="P106" s="83"/>
      <c r="Q106" s="83"/>
      <c r="R106" s="83"/>
      <c r="S106" s="83"/>
      <c r="T106" s="84"/>
      <c r="U106" s="37"/>
      <c r="V106" s="37"/>
      <c r="W106" s="37"/>
      <c r="X106" s="37"/>
      <c r="Y106" s="37"/>
      <c r="Z106" s="37"/>
      <c r="AA106" s="37"/>
      <c r="AB106" s="37"/>
      <c r="AC106" s="37"/>
      <c r="AD106" s="37"/>
      <c r="AE106" s="37"/>
      <c r="AT106" s="16" t="s">
        <v>341</v>
      </c>
      <c r="AU106" s="16" t="s">
        <v>78</v>
      </c>
    </row>
    <row r="107" s="2" customFormat="1" ht="21.75" customHeight="1">
      <c r="A107" s="37"/>
      <c r="B107" s="38"/>
      <c r="C107" s="218" t="s">
        <v>208</v>
      </c>
      <c r="D107" s="218" t="s">
        <v>203</v>
      </c>
      <c r="E107" s="219" t="s">
        <v>1414</v>
      </c>
      <c r="F107" s="220" t="s">
        <v>1415</v>
      </c>
      <c r="G107" s="221" t="s">
        <v>206</v>
      </c>
      <c r="H107" s="222">
        <v>500</v>
      </c>
      <c r="I107" s="223"/>
      <c r="J107" s="224">
        <f>ROUND(I107*H107,2)</f>
        <v>0</v>
      </c>
      <c r="K107" s="220" t="s">
        <v>1385</v>
      </c>
      <c r="L107" s="225"/>
      <c r="M107" s="226" t="s">
        <v>19</v>
      </c>
      <c r="N107" s="227" t="s">
        <v>42</v>
      </c>
      <c r="O107" s="83"/>
      <c r="P107" s="228">
        <f>O107*H107</f>
        <v>0</v>
      </c>
      <c r="Q107" s="228">
        <v>0</v>
      </c>
      <c r="R107" s="228">
        <f>Q107*H107</f>
        <v>0</v>
      </c>
      <c r="S107" s="228">
        <v>0</v>
      </c>
      <c r="T107" s="229">
        <f>S107*H107</f>
        <v>0</v>
      </c>
      <c r="U107" s="37"/>
      <c r="V107" s="37"/>
      <c r="W107" s="37"/>
      <c r="X107" s="37"/>
      <c r="Y107" s="37"/>
      <c r="Z107" s="37"/>
      <c r="AA107" s="37"/>
      <c r="AB107" s="37"/>
      <c r="AC107" s="37"/>
      <c r="AD107" s="37"/>
      <c r="AE107" s="37"/>
      <c r="AR107" s="230" t="s">
        <v>275</v>
      </c>
      <c r="AT107" s="230" t="s">
        <v>203</v>
      </c>
      <c r="AU107" s="230" t="s">
        <v>78</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275</v>
      </c>
      <c r="BM107" s="230" t="s">
        <v>1416</v>
      </c>
    </row>
    <row r="108" s="2" customFormat="1">
      <c r="A108" s="37"/>
      <c r="B108" s="38"/>
      <c r="C108" s="39"/>
      <c r="D108" s="254" t="s">
        <v>341</v>
      </c>
      <c r="E108" s="39"/>
      <c r="F108" s="255" t="s">
        <v>1387</v>
      </c>
      <c r="G108" s="39"/>
      <c r="H108" s="39"/>
      <c r="I108" s="146"/>
      <c r="J108" s="39"/>
      <c r="K108" s="39"/>
      <c r="L108" s="43"/>
      <c r="M108" s="256"/>
      <c r="N108" s="257"/>
      <c r="O108" s="83"/>
      <c r="P108" s="83"/>
      <c r="Q108" s="83"/>
      <c r="R108" s="83"/>
      <c r="S108" s="83"/>
      <c r="T108" s="84"/>
      <c r="U108" s="37"/>
      <c r="V108" s="37"/>
      <c r="W108" s="37"/>
      <c r="X108" s="37"/>
      <c r="Y108" s="37"/>
      <c r="Z108" s="37"/>
      <c r="AA108" s="37"/>
      <c r="AB108" s="37"/>
      <c r="AC108" s="37"/>
      <c r="AD108" s="37"/>
      <c r="AE108" s="37"/>
      <c r="AT108" s="16" t="s">
        <v>341</v>
      </c>
      <c r="AU108" s="16" t="s">
        <v>78</v>
      </c>
    </row>
    <row r="109" s="13" customFormat="1">
      <c r="A109" s="13"/>
      <c r="B109" s="264"/>
      <c r="C109" s="265"/>
      <c r="D109" s="254" t="s">
        <v>1417</v>
      </c>
      <c r="E109" s="266" t="s">
        <v>19</v>
      </c>
      <c r="F109" s="267" t="s">
        <v>1418</v>
      </c>
      <c r="G109" s="265"/>
      <c r="H109" s="268">
        <v>500</v>
      </c>
      <c r="I109" s="269"/>
      <c r="J109" s="265"/>
      <c r="K109" s="265"/>
      <c r="L109" s="270"/>
      <c r="M109" s="271"/>
      <c r="N109" s="272"/>
      <c r="O109" s="272"/>
      <c r="P109" s="272"/>
      <c r="Q109" s="272"/>
      <c r="R109" s="272"/>
      <c r="S109" s="272"/>
      <c r="T109" s="273"/>
      <c r="U109" s="13"/>
      <c r="V109" s="13"/>
      <c r="W109" s="13"/>
      <c r="X109" s="13"/>
      <c r="Y109" s="13"/>
      <c r="Z109" s="13"/>
      <c r="AA109" s="13"/>
      <c r="AB109" s="13"/>
      <c r="AC109" s="13"/>
      <c r="AD109" s="13"/>
      <c r="AE109" s="13"/>
      <c r="AT109" s="274" t="s">
        <v>1417</v>
      </c>
      <c r="AU109" s="274" t="s">
        <v>78</v>
      </c>
      <c r="AV109" s="13" t="s">
        <v>80</v>
      </c>
      <c r="AW109" s="13" t="s">
        <v>33</v>
      </c>
      <c r="AX109" s="13" t="s">
        <v>78</v>
      </c>
      <c r="AY109" s="274" t="s">
        <v>202</v>
      </c>
    </row>
    <row r="110" s="2" customFormat="1" ht="21.75" customHeight="1">
      <c r="A110" s="37"/>
      <c r="B110" s="38"/>
      <c r="C110" s="218" t="s">
        <v>235</v>
      </c>
      <c r="D110" s="218" t="s">
        <v>203</v>
      </c>
      <c r="E110" s="219" t="s">
        <v>1419</v>
      </c>
      <c r="F110" s="220" t="s">
        <v>1420</v>
      </c>
      <c r="G110" s="221" t="s">
        <v>266</v>
      </c>
      <c r="H110" s="222">
        <v>6</v>
      </c>
      <c r="I110" s="223"/>
      <c r="J110" s="224">
        <f>ROUND(I110*H110,2)</f>
        <v>0</v>
      </c>
      <c r="K110" s="220" t="s">
        <v>1385</v>
      </c>
      <c r="L110" s="225"/>
      <c r="M110" s="226" t="s">
        <v>19</v>
      </c>
      <c r="N110" s="227"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275</v>
      </c>
      <c r="AT110" s="230" t="s">
        <v>203</v>
      </c>
      <c r="AU110" s="230" t="s">
        <v>78</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275</v>
      </c>
      <c r="BM110" s="230" t="s">
        <v>1421</v>
      </c>
    </row>
    <row r="111" s="2" customFormat="1">
      <c r="A111" s="37"/>
      <c r="B111" s="38"/>
      <c r="C111" s="39"/>
      <c r="D111" s="254" t="s">
        <v>341</v>
      </c>
      <c r="E111" s="39"/>
      <c r="F111" s="255" t="s">
        <v>1387</v>
      </c>
      <c r="G111" s="39"/>
      <c r="H111" s="39"/>
      <c r="I111" s="146"/>
      <c r="J111" s="39"/>
      <c r="K111" s="39"/>
      <c r="L111" s="43"/>
      <c r="M111" s="256"/>
      <c r="N111" s="257"/>
      <c r="O111" s="83"/>
      <c r="P111" s="83"/>
      <c r="Q111" s="83"/>
      <c r="R111" s="83"/>
      <c r="S111" s="83"/>
      <c r="T111" s="84"/>
      <c r="U111" s="37"/>
      <c r="V111" s="37"/>
      <c r="W111" s="37"/>
      <c r="X111" s="37"/>
      <c r="Y111" s="37"/>
      <c r="Z111" s="37"/>
      <c r="AA111" s="37"/>
      <c r="AB111" s="37"/>
      <c r="AC111" s="37"/>
      <c r="AD111" s="37"/>
      <c r="AE111" s="37"/>
      <c r="AT111" s="16" t="s">
        <v>341</v>
      </c>
      <c r="AU111" s="16" t="s">
        <v>78</v>
      </c>
    </row>
    <row r="112" s="2" customFormat="1" ht="21.75" customHeight="1">
      <c r="A112" s="37"/>
      <c r="B112" s="38"/>
      <c r="C112" s="218" t="s">
        <v>239</v>
      </c>
      <c r="D112" s="218" t="s">
        <v>203</v>
      </c>
      <c r="E112" s="219" t="s">
        <v>1422</v>
      </c>
      <c r="F112" s="220" t="s">
        <v>1423</v>
      </c>
      <c r="G112" s="221" t="s">
        <v>266</v>
      </c>
      <c r="H112" s="222">
        <v>4</v>
      </c>
      <c r="I112" s="223"/>
      <c r="J112" s="224">
        <f>ROUND(I112*H112,2)</f>
        <v>0</v>
      </c>
      <c r="K112" s="220" t="s">
        <v>1385</v>
      </c>
      <c r="L112" s="225"/>
      <c r="M112" s="226" t="s">
        <v>19</v>
      </c>
      <c r="N112" s="227"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275</v>
      </c>
      <c r="AT112" s="230" t="s">
        <v>203</v>
      </c>
      <c r="AU112" s="230" t="s">
        <v>78</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275</v>
      </c>
      <c r="BM112" s="230" t="s">
        <v>1424</v>
      </c>
    </row>
    <row r="113" s="2" customFormat="1">
      <c r="A113" s="37"/>
      <c r="B113" s="38"/>
      <c r="C113" s="39"/>
      <c r="D113" s="254" t="s">
        <v>341</v>
      </c>
      <c r="E113" s="39"/>
      <c r="F113" s="255" t="s">
        <v>1387</v>
      </c>
      <c r="G113" s="39"/>
      <c r="H113" s="39"/>
      <c r="I113" s="146"/>
      <c r="J113" s="39"/>
      <c r="K113" s="39"/>
      <c r="L113" s="43"/>
      <c r="M113" s="256"/>
      <c r="N113" s="257"/>
      <c r="O113" s="83"/>
      <c r="P113" s="83"/>
      <c r="Q113" s="83"/>
      <c r="R113" s="83"/>
      <c r="S113" s="83"/>
      <c r="T113" s="84"/>
      <c r="U113" s="37"/>
      <c r="V113" s="37"/>
      <c r="W113" s="37"/>
      <c r="X113" s="37"/>
      <c r="Y113" s="37"/>
      <c r="Z113" s="37"/>
      <c r="AA113" s="37"/>
      <c r="AB113" s="37"/>
      <c r="AC113" s="37"/>
      <c r="AD113" s="37"/>
      <c r="AE113" s="37"/>
      <c r="AT113" s="16" t="s">
        <v>341</v>
      </c>
      <c r="AU113" s="16" t="s">
        <v>78</v>
      </c>
    </row>
    <row r="114" s="2" customFormat="1" ht="21.75" customHeight="1">
      <c r="A114" s="37"/>
      <c r="B114" s="38"/>
      <c r="C114" s="218" t="s">
        <v>243</v>
      </c>
      <c r="D114" s="218" t="s">
        <v>203</v>
      </c>
      <c r="E114" s="219" t="s">
        <v>1425</v>
      </c>
      <c r="F114" s="220" t="s">
        <v>1426</v>
      </c>
      <c r="G114" s="221" t="s">
        <v>266</v>
      </c>
      <c r="H114" s="222">
        <v>4</v>
      </c>
      <c r="I114" s="223"/>
      <c r="J114" s="224">
        <f>ROUND(I114*H114,2)</f>
        <v>0</v>
      </c>
      <c r="K114" s="220" t="s">
        <v>1385</v>
      </c>
      <c r="L114" s="225"/>
      <c r="M114" s="226" t="s">
        <v>19</v>
      </c>
      <c r="N114" s="227" t="s">
        <v>42</v>
      </c>
      <c r="O114" s="83"/>
      <c r="P114" s="228">
        <f>O114*H114</f>
        <v>0</v>
      </c>
      <c r="Q114" s="228">
        <v>0</v>
      </c>
      <c r="R114" s="228">
        <f>Q114*H114</f>
        <v>0</v>
      </c>
      <c r="S114" s="228">
        <v>0</v>
      </c>
      <c r="T114" s="229">
        <f>S114*H114</f>
        <v>0</v>
      </c>
      <c r="U114" s="37"/>
      <c r="V114" s="37"/>
      <c r="W114" s="37"/>
      <c r="X114" s="37"/>
      <c r="Y114" s="37"/>
      <c r="Z114" s="37"/>
      <c r="AA114" s="37"/>
      <c r="AB114" s="37"/>
      <c r="AC114" s="37"/>
      <c r="AD114" s="37"/>
      <c r="AE114" s="37"/>
      <c r="AR114" s="230" t="s">
        <v>275</v>
      </c>
      <c r="AT114" s="230" t="s">
        <v>203</v>
      </c>
      <c r="AU114" s="230" t="s">
        <v>78</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275</v>
      </c>
      <c r="BM114" s="230" t="s">
        <v>1427</v>
      </c>
    </row>
    <row r="115" s="2" customFormat="1">
      <c r="A115" s="37"/>
      <c r="B115" s="38"/>
      <c r="C115" s="39"/>
      <c r="D115" s="254" t="s">
        <v>341</v>
      </c>
      <c r="E115" s="39"/>
      <c r="F115" s="255" t="s">
        <v>1387</v>
      </c>
      <c r="G115" s="39"/>
      <c r="H115" s="39"/>
      <c r="I115" s="146"/>
      <c r="J115" s="39"/>
      <c r="K115" s="39"/>
      <c r="L115" s="43"/>
      <c r="M115" s="256"/>
      <c r="N115" s="257"/>
      <c r="O115" s="83"/>
      <c r="P115" s="83"/>
      <c r="Q115" s="83"/>
      <c r="R115" s="83"/>
      <c r="S115" s="83"/>
      <c r="T115" s="84"/>
      <c r="U115" s="37"/>
      <c r="V115" s="37"/>
      <c r="W115" s="37"/>
      <c r="X115" s="37"/>
      <c r="Y115" s="37"/>
      <c r="Z115" s="37"/>
      <c r="AA115" s="37"/>
      <c r="AB115" s="37"/>
      <c r="AC115" s="37"/>
      <c r="AD115" s="37"/>
      <c r="AE115" s="37"/>
      <c r="AT115" s="16" t="s">
        <v>341</v>
      </c>
      <c r="AU115" s="16" t="s">
        <v>78</v>
      </c>
    </row>
    <row r="116" s="2" customFormat="1" ht="21.75" customHeight="1">
      <c r="A116" s="37"/>
      <c r="B116" s="38"/>
      <c r="C116" s="218" t="s">
        <v>247</v>
      </c>
      <c r="D116" s="218" t="s">
        <v>203</v>
      </c>
      <c r="E116" s="219" t="s">
        <v>1428</v>
      </c>
      <c r="F116" s="220" t="s">
        <v>1429</v>
      </c>
      <c r="G116" s="221" t="s">
        <v>266</v>
      </c>
      <c r="H116" s="222">
        <v>8</v>
      </c>
      <c r="I116" s="223"/>
      <c r="J116" s="224">
        <f>ROUND(I116*H116,2)</f>
        <v>0</v>
      </c>
      <c r="K116" s="220" t="s">
        <v>1385</v>
      </c>
      <c r="L116" s="225"/>
      <c r="M116" s="226" t="s">
        <v>19</v>
      </c>
      <c r="N116" s="227" t="s">
        <v>42</v>
      </c>
      <c r="O116" s="83"/>
      <c r="P116" s="228">
        <f>O116*H116</f>
        <v>0</v>
      </c>
      <c r="Q116" s="228">
        <v>0</v>
      </c>
      <c r="R116" s="228">
        <f>Q116*H116</f>
        <v>0</v>
      </c>
      <c r="S116" s="228">
        <v>0</v>
      </c>
      <c r="T116" s="229">
        <f>S116*H116</f>
        <v>0</v>
      </c>
      <c r="U116" s="37"/>
      <c r="V116" s="37"/>
      <c r="W116" s="37"/>
      <c r="X116" s="37"/>
      <c r="Y116" s="37"/>
      <c r="Z116" s="37"/>
      <c r="AA116" s="37"/>
      <c r="AB116" s="37"/>
      <c r="AC116" s="37"/>
      <c r="AD116" s="37"/>
      <c r="AE116" s="37"/>
      <c r="AR116" s="230" t="s">
        <v>275</v>
      </c>
      <c r="AT116" s="230" t="s">
        <v>203</v>
      </c>
      <c r="AU116" s="230" t="s">
        <v>78</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275</v>
      </c>
      <c r="BM116" s="230" t="s">
        <v>1430</v>
      </c>
    </row>
    <row r="117" s="2" customFormat="1">
      <c r="A117" s="37"/>
      <c r="B117" s="38"/>
      <c r="C117" s="39"/>
      <c r="D117" s="254" t="s">
        <v>341</v>
      </c>
      <c r="E117" s="39"/>
      <c r="F117" s="255" t="s">
        <v>1387</v>
      </c>
      <c r="G117" s="39"/>
      <c r="H117" s="39"/>
      <c r="I117" s="146"/>
      <c r="J117" s="39"/>
      <c r="K117" s="39"/>
      <c r="L117" s="43"/>
      <c r="M117" s="256"/>
      <c r="N117" s="257"/>
      <c r="O117" s="83"/>
      <c r="P117" s="83"/>
      <c r="Q117" s="83"/>
      <c r="R117" s="83"/>
      <c r="S117" s="83"/>
      <c r="T117" s="84"/>
      <c r="U117" s="37"/>
      <c r="V117" s="37"/>
      <c r="W117" s="37"/>
      <c r="X117" s="37"/>
      <c r="Y117" s="37"/>
      <c r="Z117" s="37"/>
      <c r="AA117" s="37"/>
      <c r="AB117" s="37"/>
      <c r="AC117" s="37"/>
      <c r="AD117" s="37"/>
      <c r="AE117" s="37"/>
      <c r="AT117" s="16" t="s">
        <v>341</v>
      </c>
      <c r="AU117" s="16" t="s">
        <v>78</v>
      </c>
    </row>
    <row r="118" s="2" customFormat="1" ht="21.75" customHeight="1">
      <c r="A118" s="37"/>
      <c r="B118" s="38"/>
      <c r="C118" s="218" t="s">
        <v>251</v>
      </c>
      <c r="D118" s="218" t="s">
        <v>203</v>
      </c>
      <c r="E118" s="219" t="s">
        <v>1431</v>
      </c>
      <c r="F118" s="220" t="s">
        <v>1432</v>
      </c>
      <c r="G118" s="221" t="s">
        <v>266</v>
      </c>
      <c r="H118" s="222">
        <v>7</v>
      </c>
      <c r="I118" s="223"/>
      <c r="J118" s="224">
        <f>ROUND(I118*H118,2)</f>
        <v>0</v>
      </c>
      <c r="K118" s="220" t="s">
        <v>1385</v>
      </c>
      <c r="L118" s="225"/>
      <c r="M118" s="226" t="s">
        <v>19</v>
      </c>
      <c r="N118" s="227" t="s">
        <v>42</v>
      </c>
      <c r="O118" s="83"/>
      <c r="P118" s="228">
        <f>O118*H118</f>
        <v>0</v>
      </c>
      <c r="Q118" s="228">
        <v>0</v>
      </c>
      <c r="R118" s="228">
        <f>Q118*H118</f>
        <v>0</v>
      </c>
      <c r="S118" s="228">
        <v>0</v>
      </c>
      <c r="T118" s="229">
        <f>S118*H118</f>
        <v>0</v>
      </c>
      <c r="U118" s="37"/>
      <c r="V118" s="37"/>
      <c r="W118" s="37"/>
      <c r="X118" s="37"/>
      <c r="Y118" s="37"/>
      <c r="Z118" s="37"/>
      <c r="AA118" s="37"/>
      <c r="AB118" s="37"/>
      <c r="AC118" s="37"/>
      <c r="AD118" s="37"/>
      <c r="AE118" s="37"/>
      <c r="AR118" s="230" t="s">
        <v>275</v>
      </c>
      <c r="AT118" s="230" t="s">
        <v>203</v>
      </c>
      <c r="AU118" s="230" t="s">
        <v>78</v>
      </c>
      <c r="AY118" s="16" t="s">
        <v>202</v>
      </c>
      <c r="BE118" s="231">
        <f>IF(N118="základní",J118,0)</f>
        <v>0</v>
      </c>
      <c r="BF118" s="231">
        <f>IF(N118="snížená",J118,0)</f>
        <v>0</v>
      </c>
      <c r="BG118" s="231">
        <f>IF(N118="zákl. přenesená",J118,0)</f>
        <v>0</v>
      </c>
      <c r="BH118" s="231">
        <f>IF(N118="sníž. přenesená",J118,0)</f>
        <v>0</v>
      </c>
      <c r="BI118" s="231">
        <f>IF(N118="nulová",J118,0)</f>
        <v>0</v>
      </c>
      <c r="BJ118" s="16" t="s">
        <v>78</v>
      </c>
      <c r="BK118" s="231">
        <f>ROUND(I118*H118,2)</f>
        <v>0</v>
      </c>
      <c r="BL118" s="16" t="s">
        <v>275</v>
      </c>
      <c r="BM118" s="230" t="s">
        <v>1433</v>
      </c>
    </row>
    <row r="119" s="2" customFormat="1">
      <c r="A119" s="37"/>
      <c r="B119" s="38"/>
      <c r="C119" s="39"/>
      <c r="D119" s="254" t="s">
        <v>341</v>
      </c>
      <c r="E119" s="39"/>
      <c r="F119" s="255" t="s">
        <v>1387</v>
      </c>
      <c r="G119" s="39"/>
      <c r="H119" s="39"/>
      <c r="I119" s="146"/>
      <c r="J119" s="39"/>
      <c r="K119" s="39"/>
      <c r="L119" s="43"/>
      <c r="M119" s="256"/>
      <c r="N119" s="257"/>
      <c r="O119" s="83"/>
      <c r="P119" s="83"/>
      <c r="Q119" s="83"/>
      <c r="R119" s="83"/>
      <c r="S119" s="83"/>
      <c r="T119" s="84"/>
      <c r="U119" s="37"/>
      <c r="V119" s="37"/>
      <c r="W119" s="37"/>
      <c r="X119" s="37"/>
      <c r="Y119" s="37"/>
      <c r="Z119" s="37"/>
      <c r="AA119" s="37"/>
      <c r="AB119" s="37"/>
      <c r="AC119" s="37"/>
      <c r="AD119" s="37"/>
      <c r="AE119" s="37"/>
      <c r="AT119" s="16" t="s">
        <v>341</v>
      </c>
      <c r="AU119" s="16" t="s">
        <v>78</v>
      </c>
    </row>
    <row r="120" s="2" customFormat="1" ht="21.75" customHeight="1">
      <c r="A120" s="37"/>
      <c r="B120" s="38"/>
      <c r="C120" s="218" t="s">
        <v>255</v>
      </c>
      <c r="D120" s="218" t="s">
        <v>203</v>
      </c>
      <c r="E120" s="219" t="s">
        <v>1434</v>
      </c>
      <c r="F120" s="220" t="s">
        <v>1435</v>
      </c>
      <c r="G120" s="221" t="s">
        <v>266</v>
      </c>
      <c r="H120" s="222">
        <v>4</v>
      </c>
      <c r="I120" s="223"/>
      <c r="J120" s="224">
        <f>ROUND(I120*H120,2)</f>
        <v>0</v>
      </c>
      <c r="K120" s="220" t="s">
        <v>1385</v>
      </c>
      <c r="L120" s="225"/>
      <c r="M120" s="226" t="s">
        <v>19</v>
      </c>
      <c r="N120" s="227" t="s">
        <v>42</v>
      </c>
      <c r="O120" s="83"/>
      <c r="P120" s="228">
        <f>O120*H120</f>
        <v>0</v>
      </c>
      <c r="Q120" s="228">
        <v>0</v>
      </c>
      <c r="R120" s="228">
        <f>Q120*H120</f>
        <v>0</v>
      </c>
      <c r="S120" s="228">
        <v>0</v>
      </c>
      <c r="T120" s="229">
        <f>S120*H120</f>
        <v>0</v>
      </c>
      <c r="U120" s="37"/>
      <c r="V120" s="37"/>
      <c r="W120" s="37"/>
      <c r="X120" s="37"/>
      <c r="Y120" s="37"/>
      <c r="Z120" s="37"/>
      <c r="AA120" s="37"/>
      <c r="AB120" s="37"/>
      <c r="AC120" s="37"/>
      <c r="AD120" s="37"/>
      <c r="AE120" s="37"/>
      <c r="AR120" s="230" t="s">
        <v>275</v>
      </c>
      <c r="AT120" s="230" t="s">
        <v>203</v>
      </c>
      <c r="AU120" s="230" t="s">
        <v>78</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275</v>
      </c>
      <c r="BM120" s="230" t="s">
        <v>1436</v>
      </c>
    </row>
    <row r="121" s="2" customFormat="1">
      <c r="A121" s="37"/>
      <c r="B121" s="38"/>
      <c r="C121" s="39"/>
      <c r="D121" s="254" t="s">
        <v>341</v>
      </c>
      <c r="E121" s="39"/>
      <c r="F121" s="255" t="s">
        <v>1387</v>
      </c>
      <c r="G121" s="39"/>
      <c r="H121" s="39"/>
      <c r="I121" s="146"/>
      <c r="J121" s="39"/>
      <c r="K121" s="39"/>
      <c r="L121" s="43"/>
      <c r="M121" s="256"/>
      <c r="N121" s="257"/>
      <c r="O121" s="83"/>
      <c r="P121" s="83"/>
      <c r="Q121" s="83"/>
      <c r="R121" s="83"/>
      <c r="S121" s="83"/>
      <c r="T121" s="84"/>
      <c r="U121" s="37"/>
      <c r="V121" s="37"/>
      <c r="W121" s="37"/>
      <c r="X121" s="37"/>
      <c r="Y121" s="37"/>
      <c r="Z121" s="37"/>
      <c r="AA121" s="37"/>
      <c r="AB121" s="37"/>
      <c r="AC121" s="37"/>
      <c r="AD121" s="37"/>
      <c r="AE121" s="37"/>
      <c r="AT121" s="16" t="s">
        <v>341</v>
      </c>
      <c r="AU121" s="16" t="s">
        <v>78</v>
      </c>
    </row>
    <row r="122" s="2" customFormat="1" ht="21.75" customHeight="1">
      <c r="A122" s="37"/>
      <c r="B122" s="38"/>
      <c r="C122" s="218" t="s">
        <v>8</v>
      </c>
      <c r="D122" s="218" t="s">
        <v>203</v>
      </c>
      <c r="E122" s="219" t="s">
        <v>1437</v>
      </c>
      <c r="F122" s="220" t="s">
        <v>1438</v>
      </c>
      <c r="G122" s="221" t="s">
        <v>266</v>
      </c>
      <c r="H122" s="222">
        <v>2</v>
      </c>
      <c r="I122" s="223"/>
      <c r="J122" s="224">
        <f>ROUND(I122*H122,2)</f>
        <v>0</v>
      </c>
      <c r="K122" s="220" t="s">
        <v>1385</v>
      </c>
      <c r="L122" s="225"/>
      <c r="M122" s="226" t="s">
        <v>19</v>
      </c>
      <c r="N122" s="227" t="s">
        <v>42</v>
      </c>
      <c r="O122" s="83"/>
      <c r="P122" s="228">
        <f>O122*H122</f>
        <v>0</v>
      </c>
      <c r="Q122" s="228">
        <v>0</v>
      </c>
      <c r="R122" s="228">
        <f>Q122*H122</f>
        <v>0</v>
      </c>
      <c r="S122" s="228">
        <v>0</v>
      </c>
      <c r="T122" s="229">
        <f>S122*H122</f>
        <v>0</v>
      </c>
      <c r="U122" s="37"/>
      <c r="V122" s="37"/>
      <c r="W122" s="37"/>
      <c r="X122" s="37"/>
      <c r="Y122" s="37"/>
      <c r="Z122" s="37"/>
      <c r="AA122" s="37"/>
      <c r="AB122" s="37"/>
      <c r="AC122" s="37"/>
      <c r="AD122" s="37"/>
      <c r="AE122" s="37"/>
      <c r="AR122" s="230" t="s">
        <v>275</v>
      </c>
      <c r="AT122" s="230" t="s">
        <v>203</v>
      </c>
      <c r="AU122" s="230" t="s">
        <v>78</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275</v>
      </c>
      <c r="BM122" s="230" t="s">
        <v>1439</v>
      </c>
    </row>
    <row r="123" s="2" customFormat="1">
      <c r="A123" s="37"/>
      <c r="B123" s="38"/>
      <c r="C123" s="39"/>
      <c r="D123" s="254" t="s">
        <v>341</v>
      </c>
      <c r="E123" s="39"/>
      <c r="F123" s="255" t="s">
        <v>1387</v>
      </c>
      <c r="G123" s="39"/>
      <c r="H123" s="39"/>
      <c r="I123" s="146"/>
      <c r="J123" s="39"/>
      <c r="K123" s="39"/>
      <c r="L123" s="43"/>
      <c r="M123" s="261"/>
      <c r="N123" s="262"/>
      <c r="O123" s="243"/>
      <c r="P123" s="243"/>
      <c r="Q123" s="243"/>
      <c r="R123" s="243"/>
      <c r="S123" s="243"/>
      <c r="T123" s="263"/>
      <c r="U123" s="37"/>
      <c r="V123" s="37"/>
      <c r="W123" s="37"/>
      <c r="X123" s="37"/>
      <c r="Y123" s="37"/>
      <c r="Z123" s="37"/>
      <c r="AA123" s="37"/>
      <c r="AB123" s="37"/>
      <c r="AC123" s="37"/>
      <c r="AD123" s="37"/>
      <c r="AE123" s="37"/>
      <c r="AT123" s="16" t="s">
        <v>341</v>
      </c>
      <c r="AU123" s="16" t="s">
        <v>78</v>
      </c>
    </row>
    <row r="124" s="2" customFormat="1" ht="6.96" customHeight="1">
      <c r="A124" s="37"/>
      <c r="B124" s="58"/>
      <c r="C124" s="59"/>
      <c r="D124" s="59"/>
      <c r="E124" s="59"/>
      <c r="F124" s="59"/>
      <c r="G124" s="59"/>
      <c r="H124" s="59"/>
      <c r="I124" s="175"/>
      <c r="J124" s="59"/>
      <c r="K124" s="59"/>
      <c r="L124" s="43"/>
      <c r="M124" s="37"/>
      <c r="O124" s="37"/>
      <c r="P124" s="37"/>
      <c r="Q124" s="37"/>
      <c r="R124" s="37"/>
      <c r="S124" s="37"/>
      <c r="T124" s="37"/>
      <c r="U124" s="37"/>
      <c r="V124" s="37"/>
      <c r="W124" s="37"/>
      <c r="X124" s="37"/>
      <c r="Y124" s="37"/>
      <c r="Z124" s="37"/>
      <c r="AA124" s="37"/>
      <c r="AB124" s="37"/>
      <c r="AC124" s="37"/>
      <c r="AD124" s="37"/>
      <c r="AE124" s="37"/>
    </row>
  </sheetData>
  <sheetProtection sheet="1" autoFilter="0" formatColumns="0" formatRows="0" objects="1" scenarios="1" spinCount="100000" saltValue="ZCE738p0CKDsttogbGP8xCShwcqkilzVL/CxRcerIEnhRueoda+7J0lhbCffDNH2nPxiLeoCGIyw1hivONCxiw==" hashValue="xngBLUtnHhZ+zF9wGMtuM6Vurp16X7fCDO42yrAWxEm+B31AXb0PwhgVI+U1p47zGZwEKYKMg0rN7TUqPPSEPQ==" algorithmName="SHA-512" password="CC35"/>
  <autoFilter ref="C91:K123"/>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100</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180</v>
      </c>
      <c r="F9" s="1"/>
      <c r="G9" s="1"/>
      <c r="H9" s="1"/>
      <c r="I9" s="138"/>
      <c r="L9" s="19"/>
    </row>
    <row r="10" s="1" customFormat="1" ht="12" customHeight="1">
      <c r="B10" s="19"/>
      <c r="D10" s="144" t="s">
        <v>181</v>
      </c>
      <c r="I10" s="138"/>
      <c r="L10" s="19"/>
    </row>
    <row r="11" s="2" customFormat="1" ht="16.5" customHeight="1">
      <c r="A11" s="37"/>
      <c r="B11" s="43"/>
      <c r="C11" s="37"/>
      <c r="D11" s="37"/>
      <c r="E11" s="162" t="s">
        <v>1380</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1440</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19</v>
      </c>
      <c r="G15" s="37"/>
      <c r="H15" s="37"/>
      <c r="I15" s="149" t="s">
        <v>20</v>
      </c>
      <c r="J15" s="132" t="s">
        <v>19</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32</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tr">
        <f>IF('Rekapitulace stavby'!AN10="","",'Rekapitulace stavby'!AN10)</f>
        <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tr">
        <f>IF('Rekapitulace stavby'!E11="","",'Rekapitulace stavby'!E11)</f>
        <v>Správa železnic, OŘ Plzeň</v>
      </c>
      <c r="F19" s="37"/>
      <c r="G19" s="37"/>
      <c r="H19" s="37"/>
      <c r="I19" s="149" t="s">
        <v>28</v>
      </c>
      <c r="J19" s="132" t="str">
        <f>IF('Rekapitulace stavby'!AN11="","",'Rekapitulace stavby'!AN11)</f>
        <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tr">
        <f>IF('Rekapitulace stavby'!AN16="","",'Rekapitulace stavby'!AN16)</f>
        <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tr">
        <f>IF('Rekapitulace stavby'!E17="","",'Rekapitulace stavby'!E17)</f>
        <v xml:space="preserve"> </v>
      </c>
      <c r="F25" s="37"/>
      <c r="G25" s="37"/>
      <c r="H25" s="37"/>
      <c r="I25" s="149" t="s">
        <v>28</v>
      </c>
      <c r="J25" s="132" t="str">
        <f>IF('Rekapitulace stavby'!AN17="","",'Rekapitulace stavby'!AN17)</f>
        <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tr">
        <f>IF('Rekapitulace stavby'!AN19="","",'Rekapitulace stavby'!AN19)</f>
        <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tr">
        <f>IF('Rekapitulace stavby'!E20="","",'Rekapitulace stavby'!E20)</f>
        <v xml:space="preserve"> </v>
      </c>
      <c r="F28" s="37"/>
      <c r="G28" s="37"/>
      <c r="H28" s="37"/>
      <c r="I28" s="149" t="s">
        <v>28</v>
      </c>
      <c r="J28" s="132" t="str">
        <f>IF('Rekapitulace stavby'!AN20="","",'Rekapitulace stavby'!AN20)</f>
        <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16.5" customHeight="1">
      <c r="A31" s="151"/>
      <c r="B31" s="152"/>
      <c r="C31" s="151"/>
      <c r="D31" s="151"/>
      <c r="E31" s="153" t="s">
        <v>19</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ROUND(J92,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ROUND((SUM(BE92:BE117)),  2)</f>
        <v>0</v>
      </c>
      <c r="G37" s="37"/>
      <c r="H37" s="37"/>
      <c r="I37" s="164">
        <v>0.20999999999999999</v>
      </c>
      <c r="J37" s="163">
        <f>ROUND(((SUM(BE92:BE117))*I37),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ROUND((SUM(BF92:BF117)),  2)</f>
        <v>0</v>
      </c>
      <c r="G38" s="37"/>
      <c r="H38" s="37"/>
      <c r="I38" s="164">
        <v>0.14999999999999999</v>
      </c>
      <c r="J38" s="163">
        <f>ROUND(((SUM(BF92:BF117))*I38),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ROUND((SUM(BG92:BG117)),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ROUND((SUM(BH92:BH117)),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ROUND((SUM(BI92:BI117)),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180</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1380</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03 - Upozorňovadla</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 xml:space="preserve"> </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Správa železnic, OŘ Plzeň</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 xml:space="preserve"> </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J92</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1441</v>
      </c>
      <c r="E68" s="188"/>
      <c r="F68" s="188"/>
      <c r="G68" s="188"/>
      <c r="H68" s="188"/>
      <c r="I68" s="189"/>
      <c r="J68" s="190">
        <f>J93</f>
        <v>0</v>
      </c>
      <c r="K68" s="186"/>
      <c r="L68" s="191"/>
      <c r="S68" s="9"/>
      <c r="T68" s="9"/>
      <c r="U68" s="9"/>
      <c r="V68" s="9"/>
      <c r="W68" s="9"/>
      <c r="X68" s="9"/>
      <c r="Y68" s="9"/>
      <c r="Z68" s="9"/>
      <c r="AA68" s="9"/>
      <c r="AB68" s="9"/>
      <c r="AC68" s="9"/>
      <c r="AD68" s="9"/>
      <c r="AE68" s="9"/>
    </row>
    <row r="69" s="2" customFormat="1" ht="21.84" customHeight="1">
      <c r="A69" s="37"/>
      <c r="B69" s="38"/>
      <c r="C69" s="39"/>
      <c r="D69" s="39"/>
      <c r="E69" s="39"/>
      <c r="F69" s="39"/>
      <c r="G69" s="39"/>
      <c r="H69" s="39"/>
      <c r="I69" s="146"/>
      <c r="J69" s="39"/>
      <c r="K69" s="39"/>
      <c r="L69" s="147"/>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175"/>
      <c r="J70" s="59"/>
      <c r="K70" s="59"/>
      <c r="L70" s="147"/>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178"/>
      <c r="J74" s="61"/>
      <c r="K74" s="61"/>
      <c r="L74" s="147"/>
      <c r="S74" s="37"/>
      <c r="T74" s="37"/>
      <c r="U74" s="37"/>
      <c r="V74" s="37"/>
      <c r="W74" s="37"/>
      <c r="X74" s="37"/>
      <c r="Y74" s="37"/>
      <c r="Z74" s="37"/>
      <c r="AA74" s="37"/>
      <c r="AB74" s="37"/>
      <c r="AC74" s="37"/>
      <c r="AD74" s="37"/>
      <c r="AE74" s="37"/>
    </row>
    <row r="75" s="2" customFormat="1" ht="24.96" customHeight="1">
      <c r="A75" s="37"/>
      <c r="B75" s="38"/>
      <c r="C75" s="22" t="s">
        <v>188</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179" t="str">
        <f>E7</f>
        <v>ŽST Božejovice, oprava SZZ a osvětlení včetně zrušení postradatelného zařízení infrastruktury</v>
      </c>
      <c r="F78" s="31"/>
      <c r="G78" s="31"/>
      <c r="H78" s="31"/>
      <c r="I78" s="146"/>
      <c r="J78" s="39"/>
      <c r="K78" s="39"/>
      <c r="L78" s="147"/>
      <c r="S78" s="37"/>
      <c r="T78" s="37"/>
      <c r="U78" s="37"/>
      <c r="V78" s="37"/>
      <c r="W78" s="37"/>
      <c r="X78" s="37"/>
      <c r="Y78" s="37"/>
      <c r="Z78" s="37"/>
      <c r="AA78" s="37"/>
      <c r="AB78" s="37"/>
      <c r="AC78" s="37"/>
      <c r="AD78" s="37"/>
      <c r="AE78" s="37"/>
    </row>
    <row r="79" s="1" customFormat="1" ht="12" customHeight="1">
      <c r="B79" s="20"/>
      <c r="C79" s="31" t="s">
        <v>179</v>
      </c>
      <c r="D79" s="21"/>
      <c r="E79" s="21"/>
      <c r="F79" s="21"/>
      <c r="G79" s="21"/>
      <c r="H79" s="21"/>
      <c r="I79" s="138"/>
      <c r="J79" s="21"/>
      <c r="K79" s="21"/>
      <c r="L79" s="19"/>
    </row>
    <row r="80" s="1" customFormat="1" ht="16.5" customHeight="1">
      <c r="B80" s="20"/>
      <c r="C80" s="21"/>
      <c r="D80" s="21"/>
      <c r="E80" s="179" t="s">
        <v>180</v>
      </c>
      <c r="F80" s="21"/>
      <c r="G80" s="21"/>
      <c r="H80" s="21"/>
      <c r="I80" s="138"/>
      <c r="J80" s="21"/>
      <c r="K80" s="21"/>
      <c r="L80" s="19"/>
    </row>
    <row r="81" s="1" customFormat="1" ht="12" customHeight="1">
      <c r="B81" s="20"/>
      <c r="C81" s="31" t="s">
        <v>181</v>
      </c>
      <c r="D81" s="21"/>
      <c r="E81" s="21"/>
      <c r="F81" s="21"/>
      <c r="G81" s="21"/>
      <c r="H81" s="21"/>
      <c r="I81" s="138"/>
      <c r="J81" s="21"/>
      <c r="K81" s="21"/>
      <c r="L81" s="19"/>
    </row>
    <row r="82" s="2" customFormat="1" ht="16.5" customHeight="1">
      <c r="A82" s="37"/>
      <c r="B82" s="38"/>
      <c r="C82" s="39"/>
      <c r="D82" s="39"/>
      <c r="E82" s="260" t="s">
        <v>1380</v>
      </c>
      <c r="F82" s="39"/>
      <c r="G82" s="39"/>
      <c r="H82" s="39"/>
      <c r="I82" s="146"/>
      <c r="J82" s="39"/>
      <c r="K82" s="39"/>
      <c r="L82" s="147"/>
      <c r="S82" s="37"/>
      <c r="T82" s="37"/>
      <c r="U82" s="37"/>
      <c r="V82" s="37"/>
      <c r="W82" s="37"/>
      <c r="X82" s="37"/>
      <c r="Y82" s="37"/>
      <c r="Z82" s="37"/>
      <c r="AA82" s="37"/>
      <c r="AB82" s="37"/>
      <c r="AC82" s="37"/>
      <c r="AD82" s="37"/>
      <c r="AE82" s="37"/>
    </row>
    <row r="83" s="2" customFormat="1" ht="12" customHeight="1">
      <c r="A83" s="37"/>
      <c r="B83" s="38"/>
      <c r="C83" s="31" t="s">
        <v>1381</v>
      </c>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6.5" customHeight="1">
      <c r="A84" s="37"/>
      <c r="B84" s="38"/>
      <c r="C84" s="39"/>
      <c r="D84" s="39"/>
      <c r="E84" s="68" t="str">
        <f>E13</f>
        <v>03 - Upozorňovadla</v>
      </c>
      <c r="F84" s="39"/>
      <c r="G84" s="39"/>
      <c r="H84" s="39"/>
      <c r="I84" s="146"/>
      <c r="J84" s="39"/>
      <c r="K84" s="39"/>
      <c r="L84" s="147"/>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F16</f>
        <v xml:space="preserve"> </v>
      </c>
      <c r="G86" s="39"/>
      <c r="H86" s="39"/>
      <c r="I86" s="149" t="s">
        <v>23</v>
      </c>
      <c r="J86" s="71" t="str">
        <f>IF(J16="","",J16)</f>
        <v>11. 3. 2020</v>
      </c>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E19</f>
        <v>Správa železnic, OŘ Plzeň</v>
      </c>
      <c r="G88" s="39"/>
      <c r="H88" s="39"/>
      <c r="I88" s="149" t="s">
        <v>31</v>
      </c>
      <c r="J88" s="35" t="str">
        <f>E25</f>
        <v xml:space="preserve"> </v>
      </c>
      <c r="K88" s="39"/>
      <c r="L88" s="147"/>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IF(E22="","",E22)</f>
        <v>Vyplň údaj</v>
      </c>
      <c r="G89" s="39"/>
      <c r="H89" s="39"/>
      <c r="I89" s="149" t="s">
        <v>34</v>
      </c>
      <c r="J89" s="35" t="str">
        <f>E28</f>
        <v xml:space="preserve"> </v>
      </c>
      <c r="K89" s="39"/>
      <c r="L89" s="147"/>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6"/>
      <c r="J90" s="39"/>
      <c r="K90" s="39"/>
      <c r="L90" s="147"/>
      <c r="S90" s="37"/>
      <c r="T90" s="37"/>
      <c r="U90" s="37"/>
      <c r="V90" s="37"/>
      <c r="W90" s="37"/>
      <c r="X90" s="37"/>
      <c r="Y90" s="37"/>
      <c r="Z90" s="37"/>
      <c r="AA90" s="37"/>
      <c r="AB90" s="37"/>
      <c r="AC90" s="37"/>
      <c r="AD90" s="37"/>
      <c r="AE90" s="37"/>
    </row>
    <row r="91" s="10" customFormat="1" ht="29.28" customHeight="1">
      <c r="A91" s="192"/>
      <c r="B91" s="193"/>
      <c r="C91" s="194" t="s">
        <v>189</v>
      </c>
      <c r="D91" s="195" t="s">
        <v>56</v>
      </c>
      <c r="E91" s="195" t="s">
        <v>52</v>
      </c>
      <c r="F91" s="195" t="s">
        <v>53</v>
      </c>
      <c r="G91" s="195" t="s">
        <v>190</v>
      </c>
      <c r="H91" s="195" t="s">
        <v>191</v>
      </c>
      <c r="I91" s="196" t="s">
        <v>192</v>
      </c>
      <c r="J91" s="195" t="s">
        <v>185</v>
      </c>
      <c r="K91" s="197" t="s">
        <v>193</v>
      </c>
      <c r="L91" s="198"/>
      <c r="M91" s="91" t="s">
        <v>19</v>
      </c>
      <c r="N91" s="92" t="s">
        <v>41</v>
      </c>
      <c r="O91" s="92" t="s">
        <v>194</v>
      </c>
      <c r="P91" s="92" t="s">
        <v>195</v>
      </c>
      <c r="Q91" s="92" t="s">
        <v>196</v>
      </c>
      <c r="R91" s="92" t="s">
        <v>197</v>
      </c>
      <c r="S91" s="92" t="s">
        <v>198</v>
      </c>
      <c r="T91" s="93" t="s">
        <v>199</v>
      </c>
      <c r="U91" s="192"/>
      <c r="V91" s="192"/>
      <c r="W91" s="192"/>
      <c r="X91" s="192"/>
      <c r="Y91" s="192"/>
      <c r="Z91" s="192"/>
      <c r="AA91" s="192"/>
      <c r="AB91" s="192"/>
      <c r="AC91" s="192"/>
      <c r="AD91" s="192"/>
      <c r="AE91" s="192"/>
    </row>
    <row r="92" s="2" customFormat="1" ht="22.8" customHeight="1">
      <c r="A92" s="37"/>
      <c r="B92" s="38"/>
      <c r="C92" s="98" t="s">
        <v>200</v>
      </c>
      <c r="D92" s="39"/>
      <c r="E92" s="39"/>
      <c r="F92" s="39"/>
      <c r="G92" s="39"/>
      <c r="H92" s="39"/>
      <c r="I92" s="146"/>
      <c r="J92" s="199">
        <f>BK92</f>
        <v>0</v>
      </c>
      <c r="K92" s="39"/>
      <c r="L92" s="43"/>
      <c r="M92" s="94"/>
      <c r="N92" s="200"/>
      <c r="O92" s="95"/>
      <c r="P92" s="201">
        <f>P93</f>
        <v>0</v>
      </c>
      <c r="Q92" s="95"/>
      <c r="R92" s="201">
        <f>R93</f>
        <v>0</v>
      </c>
      <c r="S92" s="95"/>
      <c r="T92" s="202">
        <f>T93</f>
        <v>0</v>
      </c>
      <c r="U92" s="37"/>
      <c r="V92" s="37"/>
      <c r="W92" s="37"/>
      <c r="X92" s="37"/>
      <c r="Y92" s="37"/>
      <c r="Z92" s="37"/>
      <c r="AA92" s="37"/>
      <c r="AB92" s="37"/>
      <c r="AC92" s="37"/>
      <c r="AD92" s="37"/>
      <c r="AE92" s="37"/>
      <c r="AT92" s="16" t="s">
        <v>70</v>
      </c>
      <c r="AU92" s="16" t="s">
        <v>186</v>
      </c>
      <c r="BK92" s="203">
        <f>BK93</f>
        <v>0</v>
      </c>
    </row>
    <row r="93" s="11" customFormat="1" ht="25.92" customHeight="1">
      <c r="A93" s="11"/>
      <c r="B93" s="204"/>
      <c r="C93" s="205"/>
      <c r="D93" s="206" t="s">
        <v>70</v>
      </c>
      <c r="E93" s="207" t="s">
        <v>75</v>
      </c>
      <c r="F93" s="207" t="s">
        <v>99</v>
      </c>
      <c r="G93" s="205"/>
      <c r="H93" s="205"/>
      <c r="I93" s="208"/>
      <c r="J93" s="209">
        <f>BK93</f>
        <v>0</v>
      </c>
      <c r="K93" s="205"/>
      <c r="L93" s="210"/>
      <c r="M93" s="211"/>
      <c r="N93" s="212"/>
      <c r="O93" s="212"/>
      <c r="P93" s="213">
        <f>SUM(P94:P117)</f>
        <v>0</v>
      </c>
      <c r="Q93" s="212"/>
      <c r="R93" s="213">
        <f>SUM(R94:R117)</f>
        <v>0</v>
      </c>
      <c r="S93" s="212"/>
      <c r="T93" s="214">
        <f>SUM(T94:T117)</f>
        <v>0</v>
      </c>
      <c r="U93" s="11"/>
      <c r="V93" s="11"/>
      <c r="W93" s="11"/>
      <c r="X93" s="11"/>
      <c r="Y93" s="11"/>
      <c r="Z93" s="11"/>
      <c r="AA93" s="11"/>
      <c r="AB93" s="11"/>
      <c r="AC93" s="11"/>
      <c r="AD93" s="11"/>
      <c r="AE93" s="11"/>
      <c r="AR93" s="215" t="s">
        <v>78</v>
      </c>
      <c r="AT93" s="216" t="s">
        <v>70</v>
      </c>
      <c r="AU93" s="216" t="s">
        <v>71</v>
      </c>
      <c r="AY93" s="215" t="s">
        <v>202</v>
      </c>
      <c r="BK93" s="217">
        <f>SUM(BK94:BK117)</f>
        <v>0</v>
      </c>
    </row>
    <row r="94" s="2" customFormat="1" ht="21.75" customHeight="1">
      <c r="A94" s="37"/>
      <c r="B94" s="38"/>
      <c r="C94" s="218" t="s">
        <v>78</v>
      </c>
      <c r="D94" s="218" t="s">
        <v>203</v>
      </c>
      <c r="E94" s="219" t="s">
        <v>1442</v>
      </c>
      <c r="F94" s="220" t="s">
        <v>1443</v>
      </c>
      <c r="G94" s="221" t="s">
        <v>266</v>
      </c>
      <c r="H94" s="222">
        <v>2</v>
      </c>
      <c r="I94" s="223"/>
      <c r="J94" s="224">
        <f>ROUND(I94*H94,2)</f>
        <v>0</v>
      </c>
      <c r="K94" s="220" t="s">
        <v>1385</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275</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275</v>
      </c>
      <c r="BM94" s="230" t="s">
        <v>1444</v>
      </c>
    </row>
    <row r="95" s="2" customFormat="1">
      <c r="A95" s="37"/>
      <c r="B95" s="38"/>
      <c r="C95" s="39"/>
      <c r="D95" s="254" t="s">
        <v>341</v>
      </c>
      <c r="E95" s="39"/>
      <c r="F95" s="255" t="s">
        <v>1387</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78</v>
      </c>
    </row>
    <row r="96" s="2" customFormat="1" ht="21.75" customHeight="1">
      <c r="A96" s="37"/>
      <c r="B96" s="38"/>
      <c r="C96" s="218" t="s">
        <v>80</v>
      </c>
      <c r="D96" s="218" t="s">
        <v>203</v>
      </c>
      <c r="E96" s="219" t="s">
        <v>1445</v>
      </c>
      <c r="F96" s="220" t="s">
        <v>1446</v>
      </c>
      <c r="G96" s="221" t="s">
        <v>266</v>
      </c>
      <c r="H96" s="222">
        <v>2</v>
      </c>
      <c r="I96" s="223"/>
      <c r="J96" s="224">
        <f>ROUND(I96*H96,2)</f>
        <v>0</v>
      </c>
      <c r="K96" s="220" t="s">
        <v>1385</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275</v>
      </c>
      <c r="AT96" s="230" t="s">
        <v>203</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275</v>
      </c>
      <c r="BM96" s="230" t="s">
        <v>1447</v>
      </c>
    </row>
    <row r="97" s="2" customFormat="1">
      <c r="A97" s="37"/>
      <c r="B97" s="38"/>
      <c r="C97" s="39"/>
      <c r="D97" s="254" t="s">
        <v>341</v>
      </c>
      <c r="E97" s="39"/>
      <c r="F97" s="255" t="s">
        <v>1387</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341</v>
      </c>
      <c r="AU97" s="16" t="s">
        <v>78</v>
      </c>
    </row>
    <row r="98" s="2" customFormat="1" ht="21.75" customHeight="1">
      <c r="A98" s="37"/>
      <c r="B98" s="38"/>
      <c r="C98" s="218" t="s">
        <v>93</v>
      </c>
      <c r="D98" s="218" t="s">
        <v>203</v>
      </c>
      <c r="E98" s="219" t="s">
        <v>1448</v>
      </c>
      <c r="F98" s="220" t="s">
        <v>1449</v>
      </c>
      <c r="G98" s="221" t="s">
        <v>266</v>
      </c>
      <c r="H98" s="222">
        <v>2</v>
      </c>
      <c r="I98" s="223"/>
      <c r="J98" s="224">
        <f>ROUND(I98*H98,2)</f>
        <v>0</v>
      </c>
      <c r="K98" s="220" t="s">
        <v>1385</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355</v>
      </c>
      <c r="AT98" s="230" t="s">
        <v>203</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355</v>
      </c>
      <c r="BM98" s="230" t="s">
        <v>1450</v>
      </c>
    </row>
    <row r="99" s="2" customFormat="1">
      <c r="A99" s="37"/>
      <c r="B99" s="38"/>
      <c r="C99" s="39"/>
      <c r="D99" s="254" t="s">
        <v>341</v>
      </c>
      <c r="E99" s="39"/>
      <c r="F99" s="255" t="s">
        <v>1387</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78</v>
      </c>
    </row>
    <row r="100" s="2" customFormat="1" ht="21.75" customHeight="1">
      <c r="A100" s="37"/>
      <c r="B100" s="38"/>
      <c r="C100" s="218" t="s">
        <v>209</v>
      </c>
      <c r="D100" s="218" t="s">
        <v>203</v>
      </c>
      <c r="E100" s="219" t="s">
        <v>1451</v>
      </c>
      <c r="F100" s="220" t="s">
        <v>1452</v>
      </c>
      <c r="G100" s="221" t="s">
        <v>266</v>
      </c>
      <c r="H100" s="222">
        <v>2</v>
      </c>
      <c r="I100" s="223"/>
      <c r="J100" s="224">
        <f>ROUND(I100*H100,2)</f>
        <v>0</v>
      </c>
      <c r="K100" s="220" t="s">
        <v>1385</v>
      </c>
      <c r="L100" s="225"/>
      <c r="M100" s="226" t="s">
        <v>19</v>
      </c>
      <c r="N100" s="227"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355</v>
      </c>
      <c r="AT100" s="230" t="s">
        <v>203</v>
      </c>
      <c r="AU100" s="230" t="s">
        <v>78</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355</v>
      </c>
      <c r="BM100" s="230" t="s">
        <v>1453</v>
      </c>
    </row>
    <row r="101" s="2" customFormat="1">
      <c r="A101" s="37"/>
      <c r="B101" s="38"/>
      <c r="C101" s="39"/>
      <c r="D101" s="254" t="s">
        <v>341</v>
      </c>
      <c r="E101" s="39"/>
      <c r="F101" s="255" t="s">
        <v>1387</v>
      </c>
      <c r="G101" s="39"/>
      <c r="H101" s="39"/>
      <c r="I101" s="146"/>
      <c r="J101" s="39"/>
      <c r="K101" s="39"/>
      <c r="L101" s="43"/>
      <c r="M101" s="256"/>
      <c r="N101" s="257"/>
      <c r="O101" s="83"/>
      <c r="P101" s="83"/>
      <c r="Q101" s="83"/>
      <c r="R101" s="83"/>
      <c r="S101" s="83"/>
      <c r="T101" s="84"/>
      <c r="U101" s="37"/>
      <c r="V101" s="37"/>
      <c r="W101" s="37"/>
      <c r="X101" s="37"/>
      <c r="Y101" s="37"/>
      <c r="Z101" s="37"/>
      <c r="AA101" s="37"/>
      <c r="AB101" s="37"/>
      <c r="AC101" s="37"/>
      <c r="AD101" s="37"/>
      <c r="AE101" s="37"/>
      <c r="AT101" s="16" t="s">
        <v>341</v>
      </c>
      <c r="AU101" s="16" t="s">
        <v>78</v>
      </c>
    </row>
    <row r="102" s="2" customFormat="1" ht="21.75" customHeight="1">
      <c r="A102" s="37"/>
      <c r="B102" s="38"/>
      <c r="C102" s="218" t="s">
        <v>220</v>
      </c>
      <c r="D102" s="218" t="s">
        <v>203</v>
      </c>
      <c r="E102" s="219" t="s">
        <v>1454</v>
      </c>
      <c r="F102" s="220" t="s">
        <v>1455</v>
      </c>
      <c r="G102" s="221" t="s">
        <v>266</v>
      </c>
      <c r="H102" s="222">
        <v>2</v>
      </c>
      <c r="I102" s="223"/>
      <c r="J102" s="224">
        <f>ROUND(I102*H102,2)</f>
        <v>0</v>
      </c>
      <c r="K102" s="220" t="s">
        <v>1385</v>
      </c>
      <c r="L102" s="225"/>
      <c r="M102" s="226" t="s">
        <v>19</v>
      </c>
      <c r="N102" s="227"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355</v>
      </c>
      <c r="AT102" s="230" t="s">
        <v>203</v>
      </c>
      <c r="AU102" s="230" t="s">
        <v>78</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355</v>
      </c>
      <c r="BM102" s="230" t="s">
        <v>1456</v>
      </c>
    </row>
    <row r="103" s="2" customFormat="1">
      <c r="A103" s="37"/>
      <c r="B103" s="38"/>
      <c r="C103" s="39"/>
      <c r="D103" s="254" t="s">
        <v>341</v>
      </c>
      <c r="E103" s="39"/>
      <c r="F103" s="255" t="s">
        <v>1387</v>
      </c>
      <c r="G103" s="39"/>
      <c r="H103" s="39"/>
      <c r="I103" s="146"/>
      <c r="J103" s="39"/>
      <c r="K103" s="39"/>
      <c r="L103" s="43"/>
      <c r="M103" s="256"/>
      <c r="N103" s="257"/>
      <c r="O103" s="83"/>
      <c r="P103" s="83"/>
      <c r="Q103" s="83"/>
      <c r="R103" s="83"/>
      <c r="S103" s="83"/>
      <c r="T103" s="84"/>
      <c r="U103" s="37"/>
      <c r="V103" s="37"/>
      <c r="W103" s="37"/>
      <c r="X103" s="37"/>
      <c r="Y103" s="37"/>
      <c r="Z103" s="37"/>
      <c r="AA103" s="37"/>
      <c r="AB103" s="37"/>
      <c r="AC103" s="37"/>
      <c r="AD103" s="37"/>
      <c r="AE103" s="37"/>
      <c r="AT103" s="16" t="s">
        <v>341</v>
      </c>
      <c r="AU103" s="16" t="s">
        <v>78</v>
      </c>
    </row>
    <row r="104" s="2" customFormat="1" ht="21.75" customHeight="1">
      <c r="A104" s="37"/>
      <c r="B104" s="38"/>
      <c r="C104" s="218" t="s">
        <v>224</v>
      </c>
      <c r="D104" s="218" t="s">
        <v>203</v>
      </c>
      <c r="E104" s="219" t="s">
        <v>1457</v>
      </c>
      <c r="F104" s="220" t="s">
        <v>1458</v>
      </c>
      <c r="G104" s="221" t="s">
        <v>266</v>
      </c>
      <c r="H104" s="222">
        <v>2</v>
      </c>
      <c r="I104" s="223"/>
      <c r="J104" s="224">
        <f>ROUND(I104*H104,2)</f>
        <v>0</v>
      </c>
      <c r="K104" s="220" t="s">
        <v>1385</v>
      </c>
      <c r="L104" s="225"/>
      <c r="M104" s="226" t="s">
        <v>19</v>
      </c>
      <c r="N104" s="227"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355</v>
      </c>
      <c r="AT104" s="230" t="s">
        <v>203</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355</v>
      </c>
      <c r="BM104" s="230" t="s">
        <v>1459</v>
      </c>
    </row>
    <row r="105" s="2" customFormat="1">
      <c r="A105" s="37"/>
      <c r="B105" s="38"/>
      <c r="C105" s="39"/>
      <c r="D105" s="254" t="s">
        <v>341</v>
      </c>
      <c r="E105" s="39"/>
      <c r="F105" s="255" t="s">
        <v>1387</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341</v>
      </c>
      <c r="AU105" s="16" t="s">
        <v>78</v>
      </c>
    </row>
    <row r="106" s="2" customFormat="1" ht="21.75" customHeight="1">
      <c r="A106" s="37"/>
      <c r="B106" s="38"/>
      <c r="C106" s="218" t="s">
        <v>228</v>
      </c>
      <c r="D106" s="218" t="s">
        <v>203</v>
      </c>
      <c r="E106" s="219" t="s">
        <v>1460</v>
      </c>
      <c r="F106" s="220" t="s">
        <v>1461</v>
      </c>
      <c r="G106" s="221" t="s">
        <v>266</v>
      </c>
      <c r="H106" s="222">
        <v>2</v>
      </c>
      <c r="I106" s="223"/>
      <c r="J106" s="224">
        <f>ROUND(I106*H106,2)</f>
        <v>0</v>
      </c>
      <c r="K106" s="220" t="s">
        <v>1385</v>
      </c>
      <c r="L106" s="225"/>
      <c r="M106" s="226" t="s">
        <v>19</v>
      </c>
      <c r="N106" s="227"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355</v>
      </c>
      <c r="AT106" s="230" t="s">
        <v>203</v>
      </c>
      <c r="AU106" s="230" t="s">
        <v>78</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355</v>
      </c>
      <c r="BM106" s="230" t="s">
        <v>1462</v>
      </c>
    </row>
    <row r="107" s="2" customFormat="1">
      <c r="A107" s="37"/>
      <c r="B107" s="38"/>
      <c r="C107" s="39"/>
      <c r="D107" s="254" t="s">
        <v>341</v>
      </c>
      <c r="E107" s="39"/>
      <c r="F107" s="255" t="s">
        <v>1387</v>
      </c>
      <c r="G107" s="39"/>
      <c r="H107" s="39"/>
      <c r="I107" s="146"/>
      <c r="J107" s="39"/>
      <c r="K107" s="39"/>
      <c r="L107" s="43"/>
      <c r="M107" s="256"/>
      <c r="N107" s="257"/>
      <c r="O107" s="83"/>
      <c r="P107" s="83"/>
      <c r="Q107" s="83"/>
      <c r="R107" s="83"/>
      <c r="S107" s="83"/>
      <c r="T107" s="84"/>
      <c r="U107" s="37"/>
      <c r="V107" s="37"/>
      <c r="W107" s="37"/>
      <c r="X107" s="37"/>
      <c r="Y107" s="37"/>
      <c r="Z107" s="37"/>
      <c r="AA107" s="37"/>
      <c r="AB107" s="37"/>
      <c r="AC107" s="37"/>
      <c r="AD107" s="37"/>
      <c r="AE107" s="37"/>
      <c r="AT107" s="16" t="s">
        <v>341</v>
      </c>
      <c r="AU107" s="16" t="s">
        <v>78</v>
      </c>
    </row>
    <row r="108" s="2" customFormat="1" ht="21.75" customHeight="1">
      <c r="A108" s="37"/>
      <c r="B108" s="38"/>
      <c r="C108" s="218" t="s">
        <v>208</v>
      </c>
      <c r="D108" s="218" t="s">
        <v>203</v>
      </c>
      <c r="E108" s="219" t="s">
        <v>1463</v>
      </c>
      <c r="F108" s="220" t="s">
        <v>1464</v>
      </c>
      <c r="G108" s="221" t="s">
        <v>266</v>
      </c>
      <c r="H108" s="222">
        <v>2</v>
      </c>
      <c r="I108" s="223"/>
      <c r="J108" s="224">
        <f>ROUND(I108*H108,2)</f>
        <v>0</v>
      </c>
      <c r="K108" s="220" t="s">
        <v>1385</v>
      </c>
      <c r="L108" s="225"/>
      <c r="M108" s="226" t="s">
        <v>19</v>
      </c>
      <c r="N108" s="227"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355</v>
      </c>
      <c r="AT108" s="230" t="s">
        <v>203</v>
      </c>
      <c r="AU108" s="230" t="s">
        <v>78</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355</v>
      </c>
      <c r="BM108" s="230" t="s">
        <v>1465</v>
      </c>
    </row>
    <row r="109" s="2" customFormat="1">
      <c r="A109" s="37"/>
      <c r="B109" s="38"/>
      <c r="C109" s="39"/>
      <c r="D109" s="254" t="s">
        <v>341</v>
      </c>
      <c r="E109" s="39"/>
      <c r="F109" s="255" t="s">
        <v>1387</v>
      </c>
      <c r="G109" s="39"/>
      <c r="H109" s="39"/>
      <c r="I109" s="146"/>
      <c r="J109" s="39"/>
      <c r="K109" s="39"/>
      <c r="L109" s="43"/>
      <c r="M109" s="256"/>
      <c r="N109" s="257"/>
      <c r="O109" s="83"/>
      <c r="P109" s="83"/>
      <c r="Q109" s="83"/>
      <c r="R109" s="83"/>
      <c r="S109" s="83"/>
      <c r="T109" s="84"/>
      <c r="U109" s="37"/>
      <c r="V109" s="37"/>
      <c r="W109" s="37"/>
      <c r="X109" s="37"/>
      <c r="Y109" s="37"/>
      <c r="Z109" s="37"/>
      <c r="AA109" s="37"/>
      <c r="AB109" s="37"/>
      <c r="AC109" s="37"/>
      <c r="AD109" s="37"/>
      <c r="AE109" s="37"/>
      <c r="AT109" s="16" t="s">
        <v>341</v>
      </c>
      <c r="AU109" s="16" t="s">
        <v>78</v>
      </c>
    </row>
    <row r="110" s="2" customFormat="1" ht="21.75" customHeight="1">
      <c r="A110" s="37"/>
      <c r="B110" s="38"/>
      <c r="C110" s="218" t="s">
        <v>235</v>
      </c>
      <c r="D110" s="218" t="s">
        <v>203</v>
      </c>
      <c r="E110" s="219" t="s">
        <v>1466</v>
      </c>
      <c r="F110" s="220" t="s">
        <v>1467</v>
      </c>
      <c r="G110" s="221" t="s">
        <v>266</v>
      </c>
      <c r="H110" s="222">
        <v>2</v>
      </c>
      <c r="I110" s="223"/>
      <c r="J110" s="224">
        <f>ROUND(I110*H110,2)</f>
        <v>0</v>
      </c>
      <c r="K110" s="220" t="s">
        <v>1385</v>
      </c>
      <c r="L110" s="225"/>
      <c r="M110" s="226" t="s">
        <v>19</v>
      </c>
      <c r="N110" s="227"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355</v>
      </c>
      <c r="AT110" s="230" t="s">
        <v>203</v>
      </c>
      <c r="AU110" s="230" t="s">
        <v>78</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355</v>
      </c>
      <c r="BM110" s="230" t="s">
        <v>1468</v>
      </c>
    </row>
    <row r="111" s="2" customFormat="1">
      <c r="A111" s="37"/>
      <c r="B111" s="38"/>
      <c r="C111" s="39"/>
      <c r="D111" s="254" t="s">
        <v>341</v>
      </c>
      <c r="E111" s="39"/>
      <c r="F111" s="255" t="s">
        <v>1387</v>
      </c>
      <c r="G111" s="39"/>
      <c r="H111" s="39"/>
      <c r="I111" s="146"/>
      <c r="J111" s="39"/>
      <c r="K111" s="39"/>
      <c r="L111" s="43"/>
      <c r="M111" s="256"/>
      <c r="N111" s="257"/>
      <c r="O111" s="83"/>
      <c r="P111" s="83"/>
      <c r="Q111" s="83"/>
      <c r="R111" s="83"/>
      <c r="S111" s="83"/>
      <c r="T111" s="84"/>
      <c r="U111" s="37"/>
      <c r="V111" s="37"/>
      <c r="W111" s="37"/>
      <c r="X111" s="37"/>
      <c r="Y111" s="37"/>
      <c r="Z111" s="37"/>
      <c r="AA111" s="37"/>
      <c r="AB111" s="37"/>
      <c r="AC111" s="37"/>
      <c r="AD111" s="37"/>
      <c r="AE111" s="37"/>
      <c r="AT111" s="16" t="s">
        <v>341</v>
      </c>
      <c r="AU111" s="16" t="s">
        <v>78</v>
      </c>
    </row>
    <row r="112" s="2" customFormat="1" ht="21.75" customHeight="1">
      <c r="A112" s="37"/>
      <c r="B112" s="38"/>
      <c r="C112" s="218" t="s">
        <v>239</v>
      </c>
      <c r="D112" s="218" t="s">
        <v>203</v>
      </c>
      <c r="E112" s="219" t="s">
        <v>1469</v>
      </c>
      <c r="F112" s="220" t="s">
        <v>1470</v>
      </c>
      <c r="G112" s="221" t="s">
        <v>266</v>
      </c>
      <c r="H112" s="222">
        <v>16</v>
      </c>
      <c r="I112" s="223"/>
      <c r="J112" s="224">
        <f>ROUND(I112*H112,2)</f>
        <v>0</v>
      </c>
      <c r="K112" s="220" t="s">
        <v>1385</v>
      </c>
      <c r="L112" s="225"/>
      <c r="M112" s="226" t="s">
        <v>19</v>
      </c>
      <c r="N112" s="227"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275</v>
      </c>
      <c r="AT112" s="230" t="s">
        <v>203</v>
      </c>
      <c r="AU112" s="230" t="s">
        <v>78</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275</v>
      </c>
      <c r="BM112" s="230" t="s">
        <v>1471</v>
      </c>
    </row>
    <row r="113" s="2" customFormat="1">
      <c r="A113" s="37"/>
      <c r="B113" s="38"/>
      <c r="C113" s="39"/>
      <c r="D113" s="254" t="s">
        <v>341</v>
      </c>
      <c r="E113" s="39"/>
      <c r="F113" s="255" t="s">
        <v>1387</v>
      </c>
      <c r="G113" s="39"/>
      <c r="H113" s="39"/>
      <c r="I113" s="146"/>
      <c r="J113" s="39"/>
      <c r="K113" s="39"/>
      <c r="L113" s="43"/>
      <c r="M113" s="256"/>
      <c r="N113" s="257"/>
      <c r="O113" s="83"/>
      <c r="P113" s="83"/>
      <c r="Q113" s="83"/>
      <c r="R113" s="83"/>
      <c r="S113" s="83"/>
      <c r="T113" s="84"/>
      <c r="U113" s="37"/>
      <c r="V113" s="37"/>
      <c r="W113" s="37"/>
      <c r="X113" s="37"/>
      <c r="Y113" s="37"/>
      <c r="Z113" s="37"/>
      <c r="AA113" s="37"/>
      <c r="AB113" s="37"/>
      <c r="AC113" s="37"/>
      <c r="AD113" s="37"/>
      <c r="AE113" s="37"/>
      <c r="AT113" s="16" t="s">
        <v>341</v>
      </c>
      <c r="AU113" s="16" t="s">
        <v>78</v>
      </c>
    </row>
    <row r="114" s="2" customFormat="1" ht="21.75" customHeight="1">
      <c r="A114" s="37"/>
      <c r="B114" s="38"/>
      <c r="C114" s="218" t="s">
        <v>243</v>
      </c>
      <c r="D114" s="218" t="s">
        <v>203</v>
      </c>
      <c r="E114" s="219" t="s">
        <v>1472</v>
      </c>
      <c r="F114" s="220" t="s">
        <v>1473</v>
      </c>
      <c r="G114" s="221" t="s">
        <v>266</v>
      </c>
      <c r="H114" s="222">
        <v>32</v>
      </c>
      <c r="I114" s="223"/>
      <c r="J114" s="224">
        <f>ROUND(I114*H114,2)</f>
        <v>0</v>
      </c>
      <c r="K114" s="220" t="s">
        <v>1385</v>
      </c>
      <c r="L114" s="225"/>
      <c r="M114" s="226" t="s">
        <v>19</v>
      </c>
      <c r="N114" s="227" t="s">
        <v>42</v>
      </c>
      <c r="O114" s="83"/>
      <c r="P114" s="228">
        <f>O114*H114</f>
        <v>0</v>
      </c>
      <c r="Q114" s="228">
        <v>0</v>
      </c>
      <c r="R114" s="228">
        <f>Q114*H114</f>
        <v>0</v>
      </c>
      <c r="S114" s="228">
        <v>0</v>
      </c>
      <c r="T114" s="229">
        <f>S114*H114</f>
        <v>0</v>
      </c>
      <c r="U114" s="37"/>
      <c r="V114" s="37"/>
      <c r="W114" s="37"/>
      <c r="X114" s="37"/>
      <c r="Y114" s="37"/>
      <c r="Z114" s="37"/>
      <c r="AA114" s="37"/>
      <c r="AB114" s="37"/>
      <c r="AC114" s="37"/>
      <c r="AD114" s="37"/>
      <c r="AE114" s="37"/>
      <c r="AR114" s="230" t="s">
        <v>275</v>
      </c>
      <c r="AT114" s="230" t="s">
        <v>203</v>
      </c>
      <c r="AU114" s="230" t="s">
        <v>78</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275</v>
      </c>
      <c r="BM114" s="230" t="s">
        <v>1474</v>
      </c>
    </row>
    <row r="115" s="2" customFormat="1">
      <c r="A115" s="37"/>
      <c r="B115" s="38"/>
      <c r="C115" s="39"/>
      <c r="D115" s="254" t="s">
        <v>341</v>
      </c>
      <c r="E115" s="39"/>
      <c r="F115" s="255" t="s">
        <v>1387</v>
      </c>
      <c r="G115" s="39"/>
      <c r="H115" s="39"/>
      <c r="I115" s="146"/>
      <c r="J115" s="39"/>
      <c r="K115" s="39"/>
      <c r="L115" s="43"/>
      <c r="M115" s="256"/>
      <c r="N115" s="257"/>
      <c r="O115" s="83"/>
      <c r="P115" s="83"/>
      <c r="Q115" s="83"/>
      <c r="R115" s="83"/>
      <c r="S115" s="83"/>
      <c r="T115" s="84"/>
      <c r="U115" s="37"/>
      <c r="V115" s="37"/>
      <c r="W115" s="37"/>
      <c r="X115" s="37"/>
      <c r="Y115" s="37"/>
      <c r="Z115" s="37"/>
      <c r="AA115" s="37"/>
      <c r="AB115" s="37"/>
      <c r="AC115" s="37"/>
      <c r="AD115" s="37"/>
      <c r="AE115" s="37"/>
      <c r="AT115" s="16" t="s">
        <v>341</v>
      </c>
      <c r="AU115" s="16" t="s">
        <v>78</v>
      </c>
    </row>
    <row r="116" s="2" customFormat="1" ht="21.75" customHeight="1">
      <c r="A116" s="37"/>
      <c r="B116" s="38"/>
      <c r="C116" s="218" t="s">
        <v>247</v>
      </c>
      <c r="D116" s="218" t="s">
        <v>203</v>
      </c>
      <c r="E116" s="219" t="s">
        <v>1475</v>
      </c>
      <c r="F116" s="220" t="s">
        <v>1476</v>
      </c>
      <c r="G116" s="221" t="s">
        <v>266</v>
      </c>
      <c r="H116" s="222">
        <v>2</v>
      </c>
      <c r="I116" s="223"/>
      <c r="J116" s="224">
        <f>ROUND(I116*H116,2)</f>
        <v>0</v>
      </c>
      <c r="K116" s="220" t="s">
        <v>1385</v>
      </c>
      <c r="L116" s="225"/>
      <c r="M116" s="226" t="s">
        <v>19</v>
      </c>
      <c r="N116" s="227" t="s">
        <v>42</v>
      </c>
      <c r="O116" s="83"/>
      <c r="P116" s="228">
        <f>O116*H116</f>
        <v>0</v>
      </c>
      <c r="Q116" s="228">
        <v>0</v>
      </c>
      <c r="R116" s="228">
        <f>Q116*H116</f>
        <v>0</v>
      </c>
      <c r="S116" s="228">
        <v>0</v>
      </c>
      <c r="T116" s="229">
        <f>S116*H116</f>
        <v>0</v>
      </c>
      <c r="U116" s="37"/>
      <c r="V116" s="37"/>
      <c r="W116" s="37"/>
      <c r="X116" s="37"/>
      <c r="Y116" s="37"/>
      <c r="Z116" s="37"/>
      <c r="AA116" s="37"/>
      <c r="AB116" s="37"/>
      <c r="AC116" s="37"/>
      <c r="AD116" s="37"/>
      <c r="AE116" s="37"/>
      <c r="AR116" s="230" t="s">
        <v>355</v>
      </c>
      <c r="AT116" s="230" t="s">
        <v>203</v>
      </c>
      <c r="AU116" s="230" t="s">
        <v>78</v>
      </c>
      <c r="AY116" s="16" t="s">
        <v>202</v>
      </c>
      <c r="BE116" s="231">
        <f>IF(N116="základní",J116,0)</f>
        <v>0</v>
      </c>
      <c r="BF116" s="231">
        <f>IF(N116="snížená",J116,0)</f>
        <v>0</v>
      </c>
      <c r="BG116" s="231">
        <f>IF(N116="zákl. přenesená",J116,0)</f>
        <v>0</v>
      </c>
      <c r="BH116" s="231">
        <f>IF(N116="sníž. přenesená",J116,0)</f>
        <v>0</v>
      </c>
      <c r="BI116" s="231">
        <f>IF(N116="nulová",J116,0)</f>
        <v>0</v>
      </c>
      <c r="BJ116" s="16" t="s">
        <v>78</v>
      </c>
      <c r="BK116" s="231">
        <f>ROUND(I116*H116,2)</f>
        <v>0</v>
      </c>
      <c r="BL116" s="16" t="s">
        <v>355</v>
      </c>
      <c r="BM116" s="230" t="s">
        <v>1477</v>
      </c>
    </row>
    <row r="117" s="2" customFormat="1">
      <c r="A117" s="37"/>
      <c r="B117" s="38"/>
      <c r="C117" s="39"/>
      <c r="D117" s="254" t="s">
        <v>341</v>
      </c>
      <c r="E117" s="39"/>
      <c r="F117" s="255" t="s">
        <v>1387</v>
      </c>
      <c r="G117" s="39"/>
      <c r="H117" s="39"/>
      <c r="I117" s="146"/>
      <c r="J117" s="39"/>
      <c r="K117" s="39"/>
      <c r="L117" s="43"/>
      <c r="M117" s="261"/>
      <c r="N117" s="262"/>
      <c r="O117" s="243"/>
      <c r="P117" s="243"/>
      <c r="Q117" s="243"/>
      <c r="R117" s="243"/>
      <c r="S117" s="243"/>
      <c r="T117" s="263"/>
      <c r="U117" s="37"/>
      <c r="V117" s="37"/>
      <c r="W117" s="37"/>
      <c r="X117" s="37"/>
      <c r="Y117" s="37"/>
      <c r="Z117" s="37"/>
      <c r="AA117" s="37"/>
      <c r="AB117" s="37"/>
      <c r="AC117" s="37"/>
      <c r="AD117" s="37"/>
      <c r="AE117" s="37"/>
      <c r="AT117" s="16" t="s">
        <v>341</v>
      </c>
      <c r="AU117" s="16" t="s">
        <v>78</v>
      </c>
    </row>
    <row r="118" s="2" customFormat="1" ht="6.96" customHeight="1">
      <c r="A118" s="37"/>
      <c r="B118" s="58"/>
      <c r="C118" s="59"/>
      <c r="D118" s="59"/>
      <c r="E118" s="59"/>
      <c r="F118" s="59"/>
      <c r="G118" s="59"/>
      <c r="H118" s="59"/>
      <c r="I118" s="175"/>
      <c r="J118" s="59"/>
      <c r="K118" s="59"/>
      <c r="L118" s="43"/>
      <c r="M118" s="37"/>
      <c r="O118" s="37"/>
      <c r="P118" s="37"/>
      <c r="Q118" s="37"/>
      <c r="R118" s="37"/>
      <c r="S118" s="37"/>
      <c r="T118" s="37"/>
      <c r="U118" s="37"/>
      <c r="V118" s="37"/>
      <c r="W118" s="37"/>
      <c r="X118" s="37"/>
      <c r="Y118" s="37"/>
      <c r="Z118" s="37"/>
      <c r="AA118" s="37"/>
      <c r="AB118" s="37"/>
      <c r="AC118" s="37"/>
      <c r="AD118" s="37"/>
      <c r="AE118" s="37"/>
    </row>
  </sheetData>
  <sheetProtection sheet="1" autoFilter="0" formatColumns="0" formatRows="0" objects="1" scenarios="1" spinCount="100000" saltValue="72buIKkBZl4BsI5bSUMcK/tyt3BC62+uIkNIDLRBv1+o8j4rDWBzVhy7p9JRamogJT4LkiITl2R/9qrbdCos5A==" hashValue="LhPwOuV6hsjIitfImFyAe3ul9bkvilky1XOy7j9WUTretuROMLltboT/bioYRsk7T/INyqR+9B7hLGzxoqip2A==" algorithmName="SHA-512" password="CC35"/>
  <autoFilter ref="C91:K11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103</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c r="B8" s="19"/>
      <c r="D8" s="144" t="s">
        <v>179</v>
      </c>
      <c r="L8" s="19"/>
    </row>
    <row r="9" s="1" customFormat="1" ht="16.5" customHeight="1">
      <c r="B9" s="19"/>
      <c r="E9" s="145" t="s">
        <v>180</v>
      </c>
      <c r="F9" s="1"/>
      <c r="G9" s="1"/>
      <c r="H9" s="1"/>
      <c r="I9" s="138"/>
      <c r="L9" s="19"/>
    </row>
    <row r="10" s="1" customFormat="1" ht="12" customHeight="1">
      <c r="B10" s="19"/>
      <c r="D10" s="144" t="s">
        <v>181</v>
      </c>
      <c r="I10" s="138"/>
      <c r="L10" s="19"/>
    </row>
    <row r="11" s="2" customFormat="1" ht="16.5" customHeight="1">
      <c r="A11" s="37"/>
      <c r="B11" s="43"/>
      <c r="C11" s="37"/>
      <c r="D11" s="37"/>
      <c r="E11" s="162" t="s">
        <v>1380</v>
      </c>
      <c r="F11" s="37"/>
      <c r="G11" s="37"/>
      <c r="H11" s="37"/>
      <c r="I11" s="146"/>
      <c r="J11" s="37"/>
      <c r="K11" s="37"/>
      <c r="L11" s="147"/>
      <c r="S11" s="37"/>
      <c r="T11" s="37"/>
      <c r="U11" s="37"/>
      <c r="V11" s="37"/>
      <c r="W11" s="37"/>
      <c r="X11" s="37"/>
      <c r="Y11" s="37"/>
      <c r="Z11" s="37"/>
      <c r="AA11" s="37"/>
      <c r="AB11" s="37"/>
      <c r="AC11" s="37"/>
      <c r="AD11" s="37"/>
      <c r="AE11" s="37"/>
    </row>
    <row r="12" s="2" customFormat="1" ht="12" customHeight="1">
      <c r="A12" s="37"/>
      <c r="B12" s="43"/>
      <c r="C12" s="37"/>
      <c r="D12" s="144" t="s">
        <v>1381</v>
      </c>
      <c r="E12" s="37"/>
      <c r="F12" s="37"/>
      <c r="G12" s="37"/>
      <c r="H12" s="37"/>
      <c r="I12" s="146"/>
      <c r="J12" s="37"/>
      <c r="K12" s="37"/>
      <c r="L12" s="147"/>
      <c r="S12" s="37"/>
      <c r="T12" s="37"/>
      <c r="U12" s="37"/>
      <c r="V12" s="37"/>
      <c r="W12" s="37"/>
      <c r="X12" s="37"/>
      <c r="Y12" s="37"/>
      <c r="Z12" s="37"/>
      <c r="AA12" s="37"/>
      <c r="AB12" s="37"/>
      <c r="AC12" s="37"/>
      <c r="AD12" s="37"/>
      <c r="AE12" s="37"/>
    </row>
    <row r="13" s="2" customFormat="1" ht="16.5" customHeight="1">
      <c r="A13" s="37"/>
      <c r="B13" s="43"/>
      <c r="C13" s="37"/>
      <c r="D13" s="37"/>
      <c r="E13" s="148" t="s">
        <v>1478</v>
      </c>
      <c r="F13" s="37"/>
      <c r="G13" s="37"/>
      <c r="H13" s="37"/>
      <c r="I13" s="146"/>
      <c r="J13" s="37"/>
      <c r="K13" s="37"/>
      <c r="L13" s="147"/>
      <c r="S13" s="37"/>
      <c r="T13" s="37"/>
      <c r="U13" s="37"/>
      <c r="V13" s="37"/>
      <c r="W13" s="37"/>
      <c r="X13" s="37"/>
      <c r="Y13" s="37"/>
      <c r="Z13" s="37"/>
      <c r="AA13" s="37"/>
      <c r="AB13" s="37"/>
      <c r="AC13" s="37"/>
      <c r="AD13" s="37"/>
      <c r="AE13" s="37"/>
    </row>
    <row r="14" s="2" customFormat="1">
      <c r="A14" s="37"/>
      <c r="B14" s="43"/>
      <c r="C14" s="37"/>
      <c r="D14" s="37"/>
      <c r="E14" s="37"/>
      <c r="F14" s="37"/>
      <c r="G14" s="37"/>
      <c r="H14" s="37"/>
      <c r="I14" s="146"/>
      <c r="J14" s="37"/>
      <c r="K14" s="37"/>
      <c r="L14" s="147"/>
      <c r="S14" s="37"/>
      <c r="T14" s="37"/>
      <c r="U14" s="37"/>
      <c r="V14" s="37"/>
      <c r="W14" s="37"/>
      <c r="X14" s="37"/>
      <c r="Y14" s="37"/>
      <c r="Z14" s="37"/>
      <c r="AA14" s="37"/>
      <c r="AB14" s="37"/>
      <c r="AC14" s="37"/>
      <c r="AD14" s="37"/>
      <c r="AE14" s="37"/>
    </row>
    <row r="15" s="2" customFormat="1" ht="12" customHeight="1">
      <c r="A15" s="37"/>
      <c r="B15" s="43"/>
      <c r="C15" s="37"/>
      <c r="D15" s="144" t="s">
        <v>18</v>
      </c>
      <c r="E15" s="37"/>
      <c r="F15" s="132" t="s">
        <v>19</v>
      </c>
      <c r="G15" s="37"/>
      <c r="H15" s="37"/>
      <c r="I15" s="149" t="s">
        <v>20</v>
      </c>
      <c r="J15" s="132" t="s">
        <v>19</v>
      </c>
      <c r="K15" s="37"/>
      <c r="L15" s="147"/>
      <c r="S15" s="37"/>
      <c r="T15" s="37"/>
      <c r="U15" s="37"/>
      <c r="V15" s="37"/>
      <c r="W15" s="37"/>
      <c r="X15" s="37"/>
      <c r="Y15" s="37"/>
      <c r="Z15" s="37"/>
      <c r="AA15" s="37"/>
      <c r="AB15" s="37"/>
      <c r="AC15" s="37"/>
      <c r="AD15" s="37"/>
      <c r="AE15" s="37"/>
    </row>
    <row r="16" s="2" customFormat="1" ht="12" customHeight="1">
      <c r="A16" s="37"/>
      <c r="B16" s="43"/>
      <c r="C16" s="37"/>
      <c r="D16" s="144" t="s">
        <v>21</v>
      </c>
      <c r="E16" s="37"/>
      <c r="F16" s="132" t="s">
        <v>32</v>
      </c>
      <c r="G16" s="37"/>
      <c r="H16" s="37"/>
      <c r="I16" s="149" t="s">
        <v>23</v>
      </c>
      <c r="J16" s="150" t="str">
        <f>'Rekapitulace stavby'!AN8</f>
        <v>11. 3. 2020</v>
      </c>
      <c r="K16" s="37"/>
      <c r="L16" s="147"/>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146"/>
      <c r="J17" s="37"/>
      <c r="K17" s="37"/>
      <c r="L17" s="147"/>
      <c r="S17" s="37"/>
      <c r="T17" s="37"/>
      <c r="U17" s="37"/>
      <c r="V17" s="37"/>
      <c r="W17" s="37"/>
      <c r="X17" s="37"/>
      <c r="Y17" s="37"/>
      <c r="Z17" s="37"/>
      <c r="AA17" s="37"/>
      <c r="AB17" s="37"/>
      <c r="AC17" s="37"/>
      <c r="AD17" s="37"/>
      <c r="AE17" s="37"/>
    </row>
    <row r="18" s="2" customFormat="1" ht="12" customHeight="1">
      <c r="A18" s="37"/>
      <c r="B18" s="43"/>
      <c r="C18" s="37"/>
      <c r="D18" s="144" t="s">
        <v>25</v>
      </c>
      <c r="E18" s="37"/>
      <c r="F18" s="37"/>
      <c r="G18" s="37"/>
      <c r="H18" s="37"/>
      <c r="I18" s="149" t="s">
        <v>26</v>
      </c>
      <c r="J18" s="132" t="str">
        <f>IF('Rekapitulace stavby'!AN10="","",'Rekapitulace stavby'!AN10)</f>
        <v/>
      </c>
      <c r="K18" s="37"/>
      <c r="L18" s="147"/>
      <c r="S18" s="37"/>
      <c r="T18" s="37"/>
      <c r="U18" s="37"/>
      <c r="V18" s="37"/>
      <c r="W18" s="37"/>
      <c r="X18" s="37"/>
      <c r="Y18" s="37"/>
      <c r="Z18" s="37"/>
      <c r="AA18" s="37"/>
      <c r="AB18" s="37"/>
      <c r="AC18" s="37"/>
      <c r="AD18" s="37"/>
      <c r="AE18" s="37"/>
    </row>
    <row r="19" s="2" customFormat="1" ht="18" customHeight="1">
      <c r="A19" s="37"/>
      <c r="B19" s="43"/>
      <c r="C19" s="37"/>
      <c r="D19" s="37"/>
      <c r="E19" s="132" t="str">
        <f>IF('Rekapitulace stavby'!E11="","",'Rekapitulace stavby'!E11)</f>
        <v>Správa železnic, OŘ Plzeň</v>
      </c>
      <c r="F19" s="37"/>
      <c r="G19" s="37"/>
      <c r="H19" s="37"/>
      <c r="I19" s="149" t="s">
        <v>28</v>
      </c>
      <c r="J19" s="132" t="str">
        <f>IF('Rekapitulace stavby'!AN11="","",'Rekapitulace stavby'!AN11)</f>
        <v/>
      </c>
      <c r="K19" s="37"/>
      <c r="L19" s="147"/>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46"/>
      <c r="J20" s="37"/>
      <c r="K20" s="37"/>
      <c r="L20" s="147"/>
      <c r="S20" s="37"/>
      <c r="T20" s="37"/>
      <c r="U20" s="37"/>
      <c r="V20" s="37"/>
      <c r="W20" s="37"/>
      <c r="X20" s="37"/>
      <c r="Y20" s="37"/>
      <c r="Z20" s="37"/>
      <c r="AA20" s="37"/>
      <c r="AB20" s="37"/>
      <c r="AC20" s="37"/>
      <c r="AD20" s="37"/>
      <c r="AE20" s="37"/>
    </row>
    <row r="21" s="2" customFormat="1" ht="12" customHeight="1">
      <c r="A21" s="37"/>
      <c r="B21" s="43"/>
      <c r="C21" s="37"/>
      <c r="D21" s="144" t="s">
        <v>29</v>
      </c>
      <c r="E21" s="37"/>
      <c r="F21" s="37"/>
      <c r="G21" s="37"/>
      <c r="H21" s="37"/>
      <c r="I21" s="149" t="s">
        <v>26</v>
      </c>
      <c r="J21" s="32" t="str">
        <f>'Rekapitulace stavby'!AN13</f>
        <v>Vyplň údaj</v>
      </c>
      <c r="K21" s="37"/>
      <c r="L21" s="147"/>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32"/>
      <c r="G22" s="132"/>
      <c r="H22" s="132"/>
      <c r="I22" s="149" t="s">
        <v>28</v>
      </c>
      <c r="J22" s="32" t="str">
        <f>'Rekapitulace stavby'!AN14</f>
        <v>Vyplň údaj</v>
      </c>
      <c r="K22" s="37"/>
      <c r="L22" s="147"/>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46"/>
      <c r="J23" s="37"/>
      <c r="K23" s="37"/>
      <c r="L23" s="147"/>
      <c r="S23" s="37"/>
      <c r="T23" s="37"/>
      <c r="U23" s="37"/>
      <c r="V23" s="37"/>
      <c r="W23" s="37"/>
      <c r="X23" s="37"/>
      <c r="Y23" s="37"/>
      <c r="Z23" s="37"/>
      <c r="AA23" s="37"/>
      <c r="AB23" s="37"/>
      <c r="AC23" s="37"/>
      <c r="AD23" s="37"/>
      <c r="AE23" s="37"/>
    </row>
    <row r="24" s="2" customFormat="1" ht="12" customHeight="1">
      <c r="A24" s="37"/>
      <c r="B24" s="43"/>
      <c r="C24" s="37"/>
      <c r="D24" s="144" t="s">
        <v>31</v>
      </c>
      <c r="E24" s="37"/>
      <c r="F24" s="37"/>
      <c r="G24" s="37"/>
      <c r="H24" s="37"/>
      <c r="I24" s="149" t="s">
        <v>26</v>
      </c>
      <c r="J24" s="132" t="str">
        <f>IF('Rekapitulace stavby'!AN16="","",'Rekapitulace stavby'!AN16)</f>
        <v/>
      </c>
      <c r="K24" s="37"/>
      <c r="L24" s="147"/>
      <c r="S24" s="37"/>
      <c r="T24" s="37"/>
      <c r="U24" s="37"/>
      <c r="V24" s="37"/>
      <c r="W24" s="37"/>
      <c r="X24" s="37"/>
      <c r="Y24" s="37"/>
      <c r="Z24" s="37"/>
      <c r="AA24" s="37"/>
      <c r="AB24" s="37"/>
      <c r="AC24" s="37"/>
      <c r="AD24" s="37"/>
      <c r="AE24" s="37"/>
    </row>
    <row r="25" s="2" customFormat="1" ht="18" customHeight="1">
      <c r="A25" s="37"/>
      <c r="B25" s="43"/>
      <c r="C25" s="37"/>
      <c r="D25" s="37"/>
      <c r="E25" s="132" t="str">
        <f>IF('Rekapitulace stavby'!E17="","",'Rekapitulace stavby'!E17)</f>
        <v xml:space="preserve"> </v>
      </c>
      <c r="F25" s="37"/>
      <c r="G25" s="37"/>
      <c r="H25" s="37"/>
      <c r="I25" s="149" t="s">
        <v>28</v>
      </c>
      <c r="J25" s="132" t="str">
        <f>IF('Rekapitulace stavby'!AN17="","",'Rekapitulace stavby'!AN17)</f>
        <v/>
      </c>
      <c r="K25" s="37"/>
      <c r="L25" s="147"/>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146"/>
      <c r="J26" s="37"/>
      <c r="K26" s="37"/>
      <c r="L26" s="147"/>
      <c r="S26" s="37"/>
      <c r="T26" s="37"/>
      <c r="U26" s="37"/>
      <c r="V26" s="37"/>
      <c r="W26" s="37"/>
      <c r="X26" s="37"/>
      <c r="Y26" s="37"/>
      <c r="Z26" s="37"/>
      <c r="AA26" s="37"/>
      <c r="AB26" s="37"/>
      <c r="AC26" s="37"/>
      <c r="AD26" s="37"/>
      <c r="AE26" s="37"/>
    </row>
    <row r="27" s="2" customFormat="1" ht="12" customHeight="1">
      <c r="A27" s="37"/>
      <c r="B27" s="43"/>
      <c r="C27" s="37"/>
      <c r="D27" s="144" t="s">
        <v>34</v>
      </c>
      <c r="E27" s="37"/>
      <c r="F27" s="37"/>
      <c r="G27" s="37"/>
      <c r="H27" s="37"/>
      <c r="I27" s="149" t="s">
        <v>26</v>
      </c>
      <c r="J27" s="132" t="str">
        <f>IF('Rekapitulace stavby'!AN19="","",'Rekapitulace stavby'!AN19)</f>
        <v/>
      </c>
      <c r="K27" s="37"/>
      <c r="L27" s="147"/>
      <c r="S27" s="37"/>
      <c r="T27" s="37"/>
      <c r="U27" s="37"/>
      <c r="V27" s="37"/>
      <c r="W27" s="37"/>
      <c r="X27" s="37"/>
      <c r="Y27" s="37"/>
      <c r="Z27" s="37"/>
      <c r="AA27" s="37"/>
      <c r="AB27" s="37"/>
      <c r="AC27" s="37"/>
      <c r="AD27" s="37"/>
      <c r="AE27" s="37"/>
    </row>
    <row r="28" s="2" customFormat="1" ht="18" customHeight="1">
      <c r="A28" s="37"/>
      <c r="B28" s="43"/>
      <c r="C28" s="37"/>
      <c r="D28" s="37"/>
      <c r="E28" s="132" t="str">
        <f>IF('Rekapitulace stavby'!E20="","",'Rekapitulace stavby'!E20)</f>
        <v xml:space="preserve"> </v>
      </c>
      <c r="F28" s="37"/>
      <c r="G28" s="37"/>
      <c r="H28" s="37"/>
      <c r="I28" s="149" t="s">
        <v>28</v>
      </c>
      <c r="J28" s="132" t="str">
        <f>IF('Rekapitulace stavby'!AN20="","",'Rekapitulace stavby'!AN20)</f>
        <v/>
      </c>
      <c r="K28" s="37"/>
      <c r="L28" s="147"/>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146"/>
      <c r="J29" s="37"/>
      <c r="K29" s="37"/>
      <c r="L29" s="147"/>
      <c r="S29" s="37"/>
      <c r="T29" s="37"/>
      <c r="U29" s="37"/>
      <c r="V29" s="37"/>
      <c r="W29" s="37"/>
      <c r="X29" s="37"/>
      <c r="Y29" s="37"/>
      <c r="Z29" s="37"/>
      <c r="AA29" s="37"/>
      <c r="AB29" s="37"/>
      <c r="AC29" s="37"/>
      <c r="AD29" s="37"/>
      <c r="AE29" s="37"/>
    </row>
    <row r="30" s="2" customFormat="1" ht="12" customHeight="1">
      <c r="A30" s="37"/>
      <c r="B30" s="43"/>
      <c r="C30" s="37"/>
      <c r="D30" s="144" t="s">
        <v>35</v>
      </c>
      <c r="E30" s="37"/>
      <c r="F30" s="37"/>
      <c r="G30" s="37"/>
      <c r="H30" s="37"/>
      <c r="I30" s="146"/>
      <c r="J30" s="37"/>
      <c r="K30" s="37"/>
      <c r="L30" s="147"/>
      <c r="S30" s="37"/>
      <c r="T30" s="37"/>
      <c r="U30" s="37"/>
      <c r="V30" s="37"/>
      <c r="W30" s="37"/>
      <c r="X30" s="37"/>
      <c r="Y30" s="37"/>
      <c r="Z30" s="37"/>
      <c r="AA30" s="37"/>
      <c r="AB30" s="37"/>
      <c r="AC30" s="37"/>
      <c r="AD30" s="37"/>
      <c r="AE30" s="37"/>
    </row>
    <row r="31" s="8" customFormat="1" ht="16.5" customHeight="1">
      <c r="A31" s="151"/>
      <c r="B31" s="152"/>
      <c r="C31" s="151"/>
      <c r="D31" s="151"/>
      <c r="E31" s="153" t="s">
        <v>19</v>
      </c>
      <c r="F31" s="153"/>
      <c r="G31" s="153"/>
      <c r="H31" s="153"/>
      <c r="I31" s="154"/>
      <c r="J31" s="151"/>
      <c r="K31" s="151"/>
      <c r="L31" s="155"/>
      <c r="S31" s="151"/>
      <c r="T31" s="151"/>
      <c r="U31" s="151"/>
      <c r="V31" s="151"/>
      <c r="W31" s="151"/>
      <c r="X31" s="151"/>
      <c r="Y31" s="151"/>
      <c r="Z31" s="151"/>
      <c r="AA31" s="151"/>
      <c r="AB31" s="151"/>
      <c r="AC31" s="151"/>
      <c r="AD31" s="151"/>
      <c r="AE31" s="151"/>
    </row>
    <row r="32" s="2" customFormat="1" ht="6.96" customHeight="1">
      <c r="A32" s="37"/>
      <c r="B32" s="43"/>
      <c r="C32" s="37"/>
      <c r="D32" s="37"/>
      <c r="E32" s="37"/>
      <c r="F32" s="37"/>
      <c r="G32" s="37"/>
      <c r="H32" s="37"/>
      <c r="I32" s="146"/>
      <c r="J32" s="37"/>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25.44" customHeight="1">
      <c r="A34" s="37"/>
      <c r="B34" s="43"/>
      <c r="C34" s="37"/>
      <c r="D34" s="158" t="s">
        <v>37</v>
      </c>
      <c r="E34" s="37"/>
      <c r="F34" s="37"/>
      <c r="G34" s="37"/>
      <c r="H34" s="37"/>
      <c r="I34" s="146"/>
      <c r="J34" s="159">
        <f>ROUND(J92, 2)</f>
        <v>0</v>
      </c>
      <c r="K34" s="37"/>
      <c r="L34" s="147"/>
      <c r="S34" s="37"/>
      <c r="T34" s="37"/>
      <c r="U34" s="37"/>
      <c r="V34" s="37"/>
      <c r="W34" s="37"/>
      <c r="X34" s="37"/>
      <c r="Y34" s="37"/>
      <c r="Z34" s="37"/>
      <c r="AA34" s="37"/>
      <c r="AB34" s="37"/>
      <c r="AC34" s="37"/>
      <c r="AD34" s="37"/>
      <c r="AE34" s="37"/>
    </row>
    <row r="35" s="2" customFormat="1" ht="6.96" customHeight="1">
      <c r="A35" s="37"/>
      <c r="B35" s="43"/>
      <c r="C35" s="37"/>
      <c r="D35" s="156"/>
      <c r="E35" s="156"/>
      <c r="F35" s="156"/>
      <c r="G35" s="156"/>
      <c r="H35" s="156"/>
      <c r="I35" s="157"/>
      <c r="J35" s="156"/>
      <c r="K35" s="156"/>
      <c r="L35" s="147"/>
      <c r="S35" s="37"/>
      <c r="T35" s="37"/>
      <c r="U35" s="37"/>
      <c r="V35" s="37"/>
      <c r="W35" s="37"/>
      <c r="X35" s="37"/>
      <c r="Y35" s="37"/>
      <c r="Z35" s="37"/>
      <c r="AA35" s="37"/>
      <c r="AB35" s="37"/>
      <c r="AC35" s="37"/>
      <c r="AD35" s="37"/>
      <c r="AE35" s="37"/>
    </row>
    <row r="36" s="2" customFormat="1" ht="14.4" customHeight="1">
      <c r="A36" s="37"/>
      <c r="B36" s="43"/>
      <c r="C36" s="37"/>
      <c r="D36" s="37"/>
      <c r="E36" s="37"/>
      <c r="F36" s="160" t="s">
        <v>39</v>
      </c>
      <c r="G36" s="37"/>
      <c r="H36" s="37"/>
      <c r="I36" s="161" t="s">
        <v>38</v>
      </c>
      <c r="J36" s="160" t="s">
        <v>40</v>
      </c>
      <c r="K36" s="37"/>
      <c r="L36" s="147"/>
      <c r="S36" s="37"/>
      <c r="T36" s="37"/>
      <c r="U36" s="37"/>
      <c r="V36" s="37"/>
      <c r="W36" s="37"/>
      <c r="X36" s="37"/>
      <c r="Y36" s="37"/>
      <c r="Z36" s="37"/>
      <c r="AA36" s="37"/>
      <c r="AB36" s="37"/>
      <c r="AC36" s="37"/>
      <c r="AD36" s="37"/>
      <c r="AE36" s="37"/>
    </row>
    <row r="37" s="2" customFormat="1" ht="14.4" customHeight="1">
      <c r="A37" s="37"/>
      <c r="B37" s="43"/>
      <c r="C37" s="37"/>
      <c r="D37" s="162" t="s">
        <v>41</v>
      </c>
      <c r="E37" s="144" t="s">
        <v>42</v>
      </c>
      <c r="F37" s="163">
        <f>ROUND((SUM(BE92:BE109)),  2)</f>
        <v>0</v>
      </c>
      <c r="G37" s="37"/>
      <c r="H37" s="37"/>
      <c r="I37" s="164">
        <v>0.20999999999999999</v>
      </c>
      <c r="J37" s="163">
        <f>ROUND(((SUM(BE92:BE109))*I37),  2)</f>
        <v>0</v>
      </c>
      <c r="K37" s="37"/>
      <c r="L37" s="147"/>
      <c r="S37" s="37"/>
      <c r="T37" s="37"/>
      <c r="U37" s="37"/>
      <c r="V37" s="37"/>
      <c r="W37" s="37"/>
      <c r="X37" s="37"/>
      <c r="Y37" s="37"/>
      <c r="Z37" s="37"/>
      <c r="AA37" s="37"/>
      <c r="AB37" s="37"/>
      <c r="AC37" s="37"/>
      <c r="AD37" s="37"/>
      <c r="AE37" s="37"/>
    </row>
    <row r="38" s="2" customFormat="1" ht="14.4" customHeight="1">
      <c r="A38" s="37"/>
      <c r="B38" s="43"/>
      <c r="C38" s="37"/>
      <c r="D38" s="37"/>
      <c r="E38" s="144" t="s">
        <v>43</v>
      </c>
      <c r="F38" s="163">
        <f>ROUND((SUM(BF92:BF109)),  2)</f>
        <v>0</v>
      </c>
      <c r="G38" s="37"/>
      <c r="H38" s="37"/>
      <c r="I38" s="164">
        <v>0.14999999999999999</v>
      </c>
      <c r="J38" s="163">
        <f>ROUND(((SUM(BF92:BF109))*I38),  2)</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44</v>
      </c>
      <c r="F39" s="163">
        <f>ROUND((SUM(BG92:BG109)),  2)</f>
        <v>0</v>
      </c>
      <c r="G39" s="37"/>
      <c r="H39" s="37"/>
      <c r="I39" s="164">
        <v>0.20999999999999999</v>
      </c>
      <c r="J39" s="163">
        <f>0</f>
        <v>0</v>
      </c>
      <c r="K39" s="37"/>
      <c r="L39" s="147"/>
      <c r="S39" s="37"/>
      <c r="T39" s="37"/>
      <c r="U39" s="37"/>
      <c r="V39" s="37"/>
      <c r="W39" s="37"/>
      <c r="X39" s="37"/>
      <c r="Y39" s="37"/>
      <c r="Z39" s="37"/>
      <c r="AA39" s="37"/>
      <c r="AB39" s="37"/>
      <c r="AC39" s="37"/>
      <c r="AD39" s="37"/>
      <c r="AE39" s="37"/>
    </row>
    <row r="40" hidden="1" s="2" customFormat="1" ht="14.4" customHeight="1">
      <c r="A40" s="37"/>
      <c r="B40" s="43"/>
      <c r="C40" s="37"/>
      <c r="D40" s="37"/>
      <c r="E40" s="144" t="s">
        <v>45</v>
      </c>
      <c r="F40" s="163">
        <f>ROUND((SUM(BH92:BH109)),  2)</f>
        <v>0</v>
      </c>
      <c r="G40" s="37"/>
      <c r="H40" s="37"/>
      <c r="I40" s="164">
        <v>0.14999999999999999</v>
      </c>
      <c r="J40" s="163">
        <f>0</f>
        <v>0</v>
      </c>
      <c r="K40" s="37"/>
      <c r="L40" s="147"/>
      <c r="S40" s="37"/>
      <c r="T40" s="37"/>
      <c r="U40" s="37"/>
      <c r="V40" s="37"/>
      <c r="W40" s="37"/>
      <c r="X40" s="37"/>
      <c r="Y40" s="37"/>
      <c r="Z40" s="37"/>
      <c r="AA40" s="37"/>
      <c r="AB40" s="37"/>
      <c r="AC40" s="37"/>
      <c r="AD40" s="37"/>
      <c r="AE40" s="37"/>
    </row>
    <row r="41" hidden="1" s="2" customFormat="1" ht="14.4" customHeight="1">
      <c r="A41" s="37"/>
      <c r="B41" s="43"/>
      <c r="C41" s="37"/>
      <c r="D41" s="37"/>
      <c r="E41" s="144" t="s">
        <v>46</v>
      </c>
      <c r="F41" s="163">
        <f>ROUND((SUM(BI92:BI109)),  2)</f>
        <v>0</v>
      </c>
      <c r="G41" s="37"/>
      <c r="H41" s="37"/>
      <c r="I41" s="164">
        <v>0</v>
      </c>
      <c r="J41" s="163">
        <f>0</f>
        <v>0</v>
      </c>
      <c r="K41" s="37"/>
      <c r="L41" s="147"/>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146"/>
      <c r="J42" s="37"/>
      <c r="K42" s="37"/>
      <c r="L42" s="147"/>
      <c r="S42" s="37"/>
      <c r="T42" s="37"/>
      <c r="U42" s="37"/>
      <c r="V42" s="37"/>
      <c r="W42" s="37"/>
      <c r="X42" s="37"/>
      <c r="Y42" s="37"/>
      <c r="Z42" s="37"/>
      <c r="AA42" s="37"/>
      <c r="AB42" s="37"/>
      <c r="AC42" s="37"/>
      <c r="AD42" s="37"/>
      <c r="AE42" s="37"/>
    </row>
    <row r="43" s="2" customFormat="1" ht="25.44" customHeight="1">
      <c r="A43" s="37"/>
      <c r="B43" s="43"/>
      <c r="C43" s="165"/>
      <c r="D43" s="166" t="s">
        <v>47</v>
      </c>
      <c r="E43" s="167"/>
      <c r="F43" s="167"/>
      <c r="G43" s="168" t="s">
        <v>48</v>
      </c>
      <c r="H43" s="169" t="s">
        <v>49</v>
      </c>
      <c r="I43" s="170"/>
      <c r="J43" s="171">
        <f>SUM(J34:J41)</f>
        <v>0</v>
      </c>
      <c r="K43" s="172"/>
      <c r="L43" s="147"/>
      <c r="S43" s="37"/>
      <c r="T43" s="37"/>
      <c r="U43" s="37"/>
      <c r="V43" s="37"/>
      <c r="W43" s="37"/>
      <c r="X43" s="37"/>
      <c r="Y43" s="37"/>
      <c r="Z43" s="37"/>
      <c r="AA43" s="37"/>
      <c r="AB43" s="37"/>
      <c r="AC43" s="37"/>
      <c r="AD43" s="37"/>
      <c r="AE43" s="37"/>
    </row>
    <row r="44" s="2" customFormat="1" ht="14.4" customHeight="1">
      <c r="A44" s="37"/>
      <c r="B44" s="173"/>
      <c r="C44" s="174"/>
      <c r="D44" s="174"/>
      <c r="E44" s="174"/>
      <c r="F44" s="174"/>
      <c r="G44" s="174"/>
      <c r="H44" s="174"/>
      <c r="I44" s="175"/>
      <c r="J44" s="174"/>
      <c r="K44" s="174"/>
      <c r="L44" s="147"/>
      <c r="S44" s="37"/>
      <c r="T44" s="37"/>
      <c r="U44" s="37"/>
      <c r="V44" s="37"/>
      <c r="W44" s="37"/>
      <c r="X44" s="37"/>
      <c r="Y44" s="37"/>
      <c r="Z44" s="37"/>
      <c r="AA44" s="37"/>
      <c r="AB44" s="37"/>
      <c r="AC44" s="37"/>
      <c r="AD44" s="37"/>
      <c r="AE44" s="37"/>
    </row>
    <row r="48" s="2" customFormat="1" ht="6.96" customHeight="1">
      <c r="A48" s="37"/>
      <c r="B48" s="176"/>
      <c r="C48" s="177"/>
      <c r="D48" s="177"/>
      <c r="E48" s="177"/>
      <c r="F48" s="177"/>
      <c r="G48" s="177"/>
      <c r="H48" s="177"/>
      <c r="I48" s="178"/>
      <c r="J48" s="177"/>
      <c r="K48" s="177"/>
      <c r="L48" s="147"/>
      <c r="S48" s="37"/>
      <c r="T48" s="37"/>
      <c r="U48" s="37"/>
      <c r="V48" s="37"/>
      <c r="W48" s="37"/>
      <c r="X48" s="37"/>
      <c r="Y48" s="37"/>
      <c r="Z48" s="37"/>
      <c r="AA48" s="37"/>
      <c r="AB48" s="37"/>
      <c r="AC48" s="37"/>
      <c r="AD48" s="37"/>
      <c r="AE48" s="37"/>
    </row>
    <row r="49" s="2" customFormat="1" ht="24.96" customHeight="1">
      <c r="A49" s="37"/>
      <c r="B49" s="38"/>
      <c r="C49" s="22" t="s">
        <v>183</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6.96" customHeight="1">
      <c r="A50" s="37"/>
      <c r="B50" s="38"/>
      <c r="C50" s="39"/>
      <c r="D50" s="39"/>
      <c r="E50" s="39"/>
      <c r="F50" s="39"/>
      <c r="G50" s="39"/>
      <c r="H50" s="39"/>
      <c r="I50" s="146"/>
      <c r="J50" s="39"/>
      <c r="K50" s="39"/>
      <c r="L50" s="147"/>
      <c r="S50" s="37"/>
      <c r="T50" s="37"/>
      <c r="U50" s="37"/>
      <c r="V50" s="37"/>
      <c r="W50" s="37"/>
      <c r="X50" s="37"/>
      <c r="Y50" s="37"/>
      <c r="Z50" s="37"/>
      <c r="AA50" s="37"/>
      <c r="AB50" s="37"/>
      <c r="AC50" s="37"/>
      <c r="AD50" s="37"/>
      <c r="AE50" s="37"/>
    </row>
    <row r="51" s="2" customFormat="1" ht="12" customHeight="1">
      <c r="A51" s="37"/>
      <c r="B51" s="38"/>
      <c r="C51" s="31" t="s">
        <v>16</v>
      </c>
      <c r="D51" s="39"/>
      <c r="E51" s="39"/>
      <c r="F51" s="39"/>
      <c r="G51" s="39"/>
      <c r="H51" s="39"/>
      <c r="I51" s="146"/>
      <c r="J51" s="39"/>
      <c r="K51" s="39"/>
      <c r="L51" s="147"/>
      <c r="S51" s="37"/>
      <c r="T51" s="37"/>
      <c r="U51" s="37"/>
      <c r="V51" s="37"/>
      <c r="W51" s="37"/>
      <c r="X51" s="37"/>
      <c r="Y51" s="37"/>
      <c r="Z51" s="37"/>
      <c r="AA51" s="37"/>
      <c r="AB51" s="37"/>
      <c r="AC51" s="37"/>
      <c r="AD51" s="37"/>
      <c r="AE51" s="37"/>
    </row>
    <row r="52" s="2" customFormat="1" ht="16.5" customHeight="1">
      <c r="A52" s="37"/>
      <c r="B52" s="38"/>
      <c r="C52" s="39"/>
      <c r="D52" s="39"/>
      <c r="E52" s="179" t="str">
        <f>E7</f>
        <v>ŽST Božejovice, oprava SZZ a osvětlení včetně zrušení postradatelného zařízení infrastruktury</v>
      </c>
      <c r="F52" s="31"/>
      <c r="G52" s="31"/>
      <c r="H52" s="31"/>
      <c r="I52" s="146"/>
      <c r="J52" s="39"/>
      <c r="K52" s="39"/>
      <c r="L52" s="147"/>
      <c r="S52" s="37"/>
      <c r="T52" s="37"/>
      <c r="U52" s="37"/>
      <c r="V52" s="37"/>
      <c r="W52" s="37"/>
      <c r="X52" s="37"/>
      <c r="Y52" s="37"/>
      <c r="Z52" s="37"/>
      <c r="AA52" s="37"/>
      <c r="AB52" s="37"/>
      <c r="AC52" s="37"/>
      <c r="AD52" s="37"/>
      <c r="AE52" s="37"/>
    </row>
    <row r="53" s="1" customFormat="1" ht="12" customHeight="1">
      <c r="B53" s="20"/>
      <c r="C53" s="31" t="s">
        <v>179</v>
      </c>
      <c r="D53" s="21"/>
      <c r="E53" s="21"/>
      <c r="F53" s="21"/>
      <c r="G53" s="21"/>
      <c r="H53" s="21"/>
      <c r="I53" s="138"/>
      <c r="J53" s="21"/>
      <c r="K53" s="21"/>
      <c r="L53" s="19"/>
    </row>
    <row r="54" s="1" customFormat="1" ht="16.5" customHeight="1">
      <c r="B54" s="20"/>
      <c r="C54" s="21"/>
      <c r="D54" s="21"/>
      <c r="E54" s="179" t="s">
        <v>180</v>
      </c>
      <c r="F54" s="21"/>
      <c r="G54" s="21"/>
      <c r="H54" s="21"/>
      <c r="I54" s="138"/>
      <c r="J54" s="21"/>
      <c r="K54" s="21"/>
      <c r="L54" s="19"/>
    </row>
    <row r="55" s="1" customFormat="1" ht="12" customHeight="1">
      <c r="B55" s="20"/>
      <c r="C55" s="31" t="s">
        <v>181</v>
      </c>
      <c r="D55" s="21"/>
      <c r="E55" s="21"/>
      <c r="F55" s="21"/>
      <c r="G55" s="21"/>
      <c r="H55" s="21"/>
      <c r="I55" s="138"/>
      <c r="J55" s="21"/>
      <c r="K55" s="21"/>
      <c r="L55" s="19"/>
    </row>
    <row r="56" s="2" customFormat="1" ht="16.5" customHeight="1">
      <c r="A56" s="37"/>
      <c r="B56" s="38"/>
      <c r="C56" s="39"/>
      <c r="D56" s="39"/>
      <c r="E56" s="260" t="s">
        <v>1380</v>
      </c>
      <c r="F56" s="39"/>
      <c r="G56" s="39"/>
      <c r="H56" s="39"/>
      <c r="I56" s="146"/>
      <c r="J56" s="39"/>
      <c r="K56" s="39"/>
      <c r="L56" s="147"/>
      <c r="S56" s="37"/>
      <c r="T56" s="37"/>
      <c r="U56" s="37"/>
      <c r="V56" s="37"/>
      <c r="W56" s="37"/>
      <c r="X56" s="37"/>
      <c r="Y56" s="37"/>
      <c r="Z56" s="37"/>
      <c r="AA56" s="37"/>
      <c r="AB56" s="37"/>
      <c r="AC56" s="37"/>
      <c r="AD56" s="37"/>
      <c r="AE56" s="37"/>
    </row>
    <row r="57" s="2" customFormat="1" ht="12" customHeight="1">
      <c r="A57" s="37"/>
      <c r="B57" s="38"/>
      <c r="C57" s="31" t="s">
        <v>1381</v>
      </c>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6.5" customHeight="1">
      <c r="A58" s="37"/>
      <c r="B58" s="38"/>
      <c r="C58" s="39"/>
      <c r="D58" s="39"/>
      <c r="E58" s="68" t="str">
        <f>E13</f>
        <v>04 - Výstražníky</v>
      </c>
      <c r="F58" s="39"/>
      <c r="G58" s="39"/>
      <c r="H58" s="39"/>
      <c r="I58" s="146"/>
      <c r="J58" s="39"/>
      <c r="K58" s="39"/>
      <c r="L58" s="147"/>
      <c r="S58" s="37"/>
      <c r="T58" s="37"/>
      <c r="U58" s="37"/>
      <c r="V58" s="37"/>
      <c r="W58" s="37"/>
      <c r="X58" s="37"/>
      <c r="Y58" s="37"/>
      <c r="Z58" s="37"/>
      <c r="AA58" s="37"/>
      <c r="AB58" s="37"/>
      <c r="AC58" s="37"/>
      <c r="AD58" s="37"/>
      <c r="AE58" s="37"/>
    </row>
    <row r="59" s="2" customFormat="1" ht="6.96" customHeight="1">
      <c r="A59" s="37"/>
      <c r="B59" s="38"/>
      <c r="C59" s="39"/>
      <c r="D59" s="39"/>
      <c r="E59" s="39"/>
      <c r="F59" s="39"/>
      <c r="G59" s="39"/>
      <c r="H59" s="39"/>
      <c r="I59" s="146"/>
      <c r="J59" s="39"/>
      <c r="K59" s="39"/>
      <c r="L59" s="147"/>
      <c r="S59" s="37"/>
      <c r="T59" s="37"/>
      <c r="U59" s="37"/>
      <c r="V59" s="37"/>
      <c r="W59" s="37"/>
      <c r="X59" s="37"/>
      <c r="Y59" s="37"/>
      <c r="Z59" s="37"/>
      <c r="AA59" s="37"/>
      <c r="AB59" s="37"/>
      <c r="AC59" s="37"/>
      <c r="AD59" s="37"/>
      <c r="AE59" s="37"/>
    </row>
    <row r="60" s="2" customFormat="1" ht="12" customHeight="1">
      <c r="A60" s="37"/>
      <c r="B60" s="38"/>
      <c r="C60" s="31" t="s">
        <v>21</v>
      </c>
      <c r="D60" s="39"/>
      <c r="E60" s="39"/>
      <c r="F60" s="26" t="str">
        <f>F16</f>
        <v xml:space="preserve"> </v>
      </c>
      <c r="G60" s="39"/>
      <c r="H60" s="39"/>
      <c r="I60" s="149" t="s">
        <v>23</v>
      </c>
      <c r="J60" s="71" t="str">
        <f>IF(J16="","",J16)</f>
        <v>11. 3. 2020</v>
      </c>
      <c r="K60" s="39"/>
      <c r="L60" s="147"/>
      <c r="S60" s="37"/>
      <c r="T60" s="37"/>
      <c r="U60" s="37"/>
      <c r="V60" s="37"/>
      <c r="W60" s="37"/>
      <c r="X60" s="37"/>
      <c r="Y60" s="37"/>
      <c r="Z60" s="37"/>
      <c r="AA60" s="37"/>
      <c r="AB60" s="37"/>
      <c r="AC60" s="37"/>
      <c r="AD60" s="37"/>
      <c r="AE60" s="37"/>
    </row>
    <row r="61" s="2" customFormat="1" ht="6.96" customHeight="1">
      <c r="A61" s="37"/>
      <c r="B61" s="38"/>
      <c r="C61" s="39"/>
      <c r="D61" s="39"/>
      <c r="E61" s="39"/>
      <c r="F61" s="39"/>
      <c r="G61" s="39"/>
      <c r="H61" s="39"/>
      <c r="I61" s="146"/>
      <c r="J61" s="39"/>
      <c r="K61" s="39"/>
      <c r="L61" s="147"/>
      <c r="S61" s="37"/>
      <c r="T61" s="37"/>
      <c r="U61" s="37"/>
      <c r="V61" s="37"/>
      <c r="W61" s="37"/>
      <c r="X61" s="37"/>
      <c r="Y61" s="37"/>
      <c r="Z61" s="37"/>
      <c r="AA61" s="37"/>
      <c r="AB61" s="37"/>
      <c r="AC61" s="37"/>
      <c r="AD61" s="37"/>
      <c r="AE61" s="37"/>
    </row>
    <row r="62" s="2" customFormat="1" ht="15.15" customHeight="1">
      <c r="A62" s="37"/>
      <c r="B62" s="38"/>
      <c r="C62" s="31" t="s">
        <v>25</v>
      </c>
      <c r="D62" s="39"/>
      <c r="E62" s="39"/>
      <c r="F62" s="26" t="str">
        <f>E19</f>
        <v>Správa železnic, OŘ Plzeň</v>
      </c>
      <c r="G62" s="39"/>
      <c r="H62" s="39"/>
      <c r="I62" s="149" t="s">
        <v>31</v>
      </c>
      <c r="J62" s="35" t="str">
        <f>E25</f>
        <v xml:space="preserve"> </v>
      </c>
      <c r="K62" s="39"/>
      <c r="L62" s="147"/>
      <c r="S62" s="37"/>
      <c r="T62" s="37"/>
      <c r="U62" s="37"/>
      <c r="V62" s="37"/>
      <c r="W62" s="37"/>
      <c r="X62" s="37"/>
      <c r="Y62" s="37"/>
      <c r="Z62" s="37"/>
      <c r="AA62" s="37"/>
      <c r="AB62" s="37"/>
      <c r="AC62" s="37"/>
      <c r="AD62" s="37"/>
      <c r="AE62" s="37"/>
    </row>
    <row r="63" s="2" customFormat="1" ht="15.15" customHeight="1">
      <c r="A63" s="37"/>
      <c r="B63" s="38"/>
      <c r="C63" s="31" t="s">
        <v>29</v>
      </c>
      <c r="D63" s="39"/>
      <c r="E63" s="39"/>
      <c r="F63" s="26" t="str">
        <f>IF(E22="","",E22)</f>
        <v>Vyplň údaj</v>
      </c>
      <c r="G63" s="39"/>
      <c r="H63" s="39"/>
      <c r="I63" s="149" t="s">
        <v>34</v>
      </c>
      <c r="J63" s="35" t="str">
        <f>E28</f>
        <v xml:space="preserve"> </v>
      </c>
      <c r="K63" s="39"/>
      <c r="L63" s="147"/>
      <c r="S63" s="37"/>
      <c r="T63" s="37"/>
      <c r="U63" s="37"/>
      <c r="V63" s="37"/>
      <c r="W63" s="37"/>
      <c r="X63" s="37"/>
      <c r="Y63" s="37"/>
      <c r="Z63" s="37"/>
      <c r="AA63" s="37"/>
      <c r="AB63" s="37"/>
      <c r="AC63" s="37"/>
      <c r="AD63" s="37"/>
      <c r="AE63" s="37"/>
    </row>
    <row r="64" s="2" customFormat="1" ht="10.32" customHeight="1">
      <c r="A64" s="37"/>
      <c r="B64" s="38"/>
      <c r="C64" s="39"/>
      <c r="D64" s="39"/>
      <c r="E64" s="39"/>
      <c r="F64" s="39"/>
      <c r="G64" s="39"/>
      <c r="H64" s="39"/>
      <c r="I64" s="146"/>
      <c r="J64" s="39"/>
      <c r="K64" s="39"/>
      <c r="L64" s="147"/>
      <c r="S64" s="37"/>
      <c r="T64" s="37"/>
      <c r="U64" s="37"/>
      <c r="V64" s="37"/>
      <c r="W64" s="37"/>
      <c r="X64" s="37"/>
      <c r="Y64" s="37"/>
      <c r="Z64" s="37"/>
      <c r="AA64" s="37"/>
      <c r="AB64" s="37"/>
      <c r="AC64" s="37"/>
      <c r="AD64" s="37"/>
      <c r="AE64" s="37"/>
    </row>
    <row r="65" s="2" customFormat="1" ht="29.28" customHeight="1">
      <c r="A65" s="37"/>
      <c r="B65" s="38"/>
      <c r="C65" s="180" t="s">
        <v>184</v>
      </c>
      <c r="D65" s="181"/>
      <c r="E65" s="181"/>
      <c r="F65" s="181"/>
      <c r="G65" s="181"/>
      <c r="H65" s="181"/>
      <c r="I65" s="182"/>
      <c r="J65" s="183" t="s">
        <v>185</v>
      </c>
      <c r="K65" s="181"/>
      <c r="L65" s="147"/>
      <c r="S65" s="37"/>
      <c r="T65" s="37"/>
      <c r="U65" s="37"/>
      <c r="V65" s="37"/>
      <c r="W65" s="37"/>
      <c r="X65" s="37"/>
      <c r="Y65" s="37"/>
      <c r="Z65" s="37"/>
      <c r="AA65" s="37"/>
      <c r="AB65" s="37"/>
      <c r="AC65" s="37"/>
      <c r="AD65" s="37"/>
      <c r="AE65" s="37"/>
    </row>
    <row r="66" s="2" customFormat="1" ht="10.32" customHeight="1">
      <c r="A66" s="37"/>
      <c r="B66" s="38"/>
      <c r="C66" s="39"/>
      <c r="D66" s="39"/>
      <c r="E66" s="39"/>
      <c r="F66" s="39"/>
      <c r="G66" s="39"/>
      <c r="H66" s="39"/>
      <c r="I66" s="146"/>
      <c r="J66" s="39"/>
      <c r="K66" s="39"/>
      <c r="L66" s="147"/>
      <c r="S66" s="37"/>
      <c r="T66" s="37"/>
      <c r="U66" s="37"/>
      <c r="V66" s="37"/>
      <c r="W66" s="37"/>
      <c r="X66" s="37"/>
      <c r="Y66" s="37"/>
      <c r="Z66" s="37"/>
      <c r="AA66" s="37"/>
      <c r="AB66" s="37"/>
      <c r="AC66" s="37"/>
      <c r="AD66" s="37"/>
      <c r="AE66" s="37"/>
    </row>
    <row r="67" s="2" customFormat="1" ht="22.8" customHeight="1">
      <c r="A67" s="37"/>
      <c r="B67" s="38"/>
      <c r="C67" s="184" t="s">
        <v>69</v>
      </c>
      <c r="D67" s="39"/>
      <c r="E67" s="39"/>
      <c r="F67" s="39"/>
      <c r="G67" s="39"/>
      <c r="H67" s="39"/>
      <c r="I67" s="146"/>
      <c r="J67" s="101">
        <f>J92</f>
        <v>0</v>
      </c>
      <c r="K67" s="39"/>
      <c r="L67" s="147"/>
      <c r="S67" s="37"/>
      <c r="T67" s="37"/>
      <c r="U67" s="37"/>
      <c r="V67" s="37"/>
      <c r="W67" s="37"/>
      <c r="X67" s="37"/>
      <c r="Y67" s="37"/>
      <c r="Z67" s="37"/>
      <c r="AA67" s="37"/>
      <c r="AB67" s="37"/>
      <c r="AC67" s="37"/>
      <c r="AD67" s="37"/>
      <c r="AE67" s="37"/>
      <c r="AU67" s="16" t="s">
        <v>186</v>
      </c>
    </row>
    <row r="68" s="9" customFormat="1" ht="24.96" customHeight="1">
      <c r="A68" s="9"/>
      <c r="B68" s="185"/>
      <c r="C68" s="186"/>
      <c r="D68" s="187" t="s">
        <v>1479</v>
      </c>
      <c r="E68" s="188"/>
      <c r="F68" s="188"/>
      <c r="G68" s="188"/>
      <c r="H68" s="188"/>
      <c r="I68" s="189"/>
      <c r="J68" s="190">
        <f>J93</f>
        <v>0</v>
      </c>
      <c r="K68" s="186"/>
      <c r="L68" s="191"/>
      <c r="S68" s="9"/>
      <c r="T68" s="9"/>
      <c r="U68" s="9"/>
      <c r="V68" s="9"/>
      <c r="W68" s="9"/>
      <c r="X68" s="9"/>
      <c r="Y68" s="9"/>
      <c r="Z68" s="9"/>
      <c r="AA68" s="9"/>
      <c r="AB68" s="9"/>
      <c r="AC68" s="9"/>
      <c r="AD68" s="9"/>
      <c r="AE68" s="9"/>
    </row>
    <row r="69" s="2" customFormat="1" ht="21.84" customHeight="1">
      <c r="A69" s="37"/>
      <c r="B69" s="38"/>
      <c r="C69" s="39"/>
      <c r="D69" s="39"/>
      <c r="E69" s="39"/>
      <c r="F69" s="39"/>
      <c r="G69" s="39"/>
      <c r="H69" s="39"/>
      <c r="I69" s="146"/>
      <c r="J69" s="39"/>
      <c r="K69" s="39"/>
      <c r="L69" s="147"/>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175"/>
      <c r="J70" s="59"/>
      <c r="K70" s="59"/>
      <c r="L70" s="147"/>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178"/>
      <c r="J74" s="61"/>
      <c r="K74" s="61"/>
      <c r="L74" s="147"/>
      <c r="S74" s="37"/>
      <c r="T74" s="37"/>
      <c r="U74" s="37"/>
      <c r="V74" s="37"/>
      <c r="W74" s="37"/>
      <c r="X74" s="37"/>
      <c r="Y74" s="37"/>
      <c r="Z74" s="37"/>
      <c r="AA74" s="37"/>
      <c r="AB74" s="37"/>
      <c r="AC74" s="37"/>
      <c r="AD74" s="37"/>
      <c r="AE74" s="37"/>
    </row>
    <row r="75" s="2" customFormat="1" ht="24.96" customHeight="1">
      <c r="A75" s="37"/>
      <c r="B75" s="38"/>
      <c r="C75" s="22" t="s">
        <v>188</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179" t="str">
        <f>E7</f>
        <v>ŽST Božejovice, oprava SZZ a osvětlení včetně zrušení postradatelného zařízení infrastruktury</v>
      </c>
      <c r="F78" s="31"/>
      <c r="G78" s="31"/>
      <c r="H78" s="31"/>
      <c r="I78" s="146"/>
      <c r="J78" s="39"/>
      <c r="K78" s="39"/>
      <c r="L78" s="147"/>
      <c r="S78" s="37"/>
      <c r="T78" s="37"/>
      <c r="U78" s="37"/>
      <c r="V78" s="37"/>
      <c r="W78" s="37"/>
      <c r="X78" s="37"/>
      <c r="Y78" s="37"/>
      <c r="Z78" s="37"/>
      <c r="AA78" s="37"/>
      <c r="AB78" s="37"/>
      <c r="AC78" s="37"/>
      <c r="AD78" s="37"/>
      <c r="AE78" s="37"/>
    </row>
    <row r="79" s="1" customFormat="1" ht="12" customHeight="1">
      <c r="B79" s="20"/>
      <c r="C79" s="31" t="s">
        <v>179</v>
      </c>
      <c r="D79" s="21"/>
      <c r="E79" s="21"/>
      <c r="F79" s="21"/>
      <c r="G79" s="21"/>
      <c r="H79" s="21"/>
      <c r="I79" s="138"/>
      <c r="J79" s="21"/>
      <c r="K79" s="21"/>
      <c r="L79" s="19"/>
    </row>
    <row r="80" s="1" customFormat="1" ht="16.5" customHeight="1">
      <c r="B80" s="20"/>
      <c r="C80" s="21"/>
      <c r="D80" s="21"/>
      <c r="E80" s="179" t="s">
        <v>180</v>
      </c>
      <c r="F80" s="21"/>
      <c r="G80" s="21"/>
      <c r="H80" s="21"/>
      <c r="I80" s="138"/>
      <c r="J80" s="21"/>
      <c r="K80" s="21"/>
      <c r="L80" s="19"/>
    </row>
    <row r="81" s="1" customFormat="1" ht="12" customHeight="1">
      <c r="B81" s="20"/>
      <c r="C81" s="31" t="s">
        <v>181</v>
      </c>
      <c r="D81" s="21"/>
      <c r="E81" s="21"/>
      <c r="F81" s="21"/>
      <c r="G81" s="21"/>
      <c r="H81" s="21"/>
      <c r="I81" s="138"/>
      <c r="J81" s="21"/>
      <c r="K81" s="21"/>
      <c r="L81" s="19"/>
    </row>
    <row r="82" s="2" customFormat="1" ht="16.5" customHeight="1">
      <c r="A82" s="37"/>
      <c r="B82" s="38"/>
      <c r="C82" s="39"/>
      <c r="D82" s="39"/>
      <c r="E82" s="260" t="s">
        <v>1380</v>
      </c>
      <c r="F82" s="39"/>
      <c r="G82" s="39"/>
      <c r="H82" s="39"/>
      <c r="I82" s="146"/>
      <c r="J82" s="39"/>
      <c r="K82" s="39"/>
      <c r="L82" s="147"/>
      <c r="S82" s="37"/>
      <c r="T82" s="37"/>
      <c r="U82" s="37"/>
      <c r="V82" s="37"/>
      <c r="W82" s="37"/>
      <c r="X82" s="37"/>
      <c r="Y82" s="37"/>
      <c r="Z82" s="37"/>
      <c r="AA82" s="37"/>
      <c r="AB82" s="37"/>
      <c r="AC82" s="37"/>
      <c r="AD82" s="37"/>
      <c r="AE82" s="37"/>
    </row>
    <row r="83" s="2" customFormat="1" ht="12" customHeight="1">
      <c r="A83" s="37"/>
      <c r="B83" s="38"/>
      <c r="C83" s="31" t="s">
        <v>1381</v>
      </c>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6.5" customHeight="1">
      <c r="A84" s="37"/>
      <c r="B84" s="38"/>
      <c r="C84" s="39"/>
      <c r="D84" s="39"/>
      <c r="E84" s="68" t="str">
        <f>E13</f>
        <v>04 - Výstražníky</v>
      </c>
      <c r="F84" s="39"/>
      <c r="G84" s="39"/>
      <c r="H84" s="39"/>
      <c r="I84" s="146"/>
      <c r="J84" s="39"/>
      <c r="K84" s="39"/>
      <c r="L84" s="147"/>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6"/>
      <c r="J85" s="39"/>
      <c r="K85" s="39"/>
      <c r="L85" s="147"/>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F16</f>
        <v xml:space="preserve"> </v>
      </c>
      <c r="G86" s="39"/>
      <c r="H86" s="39"/>
      <c r="I86" s="149" t="s">
        <v>23</v>
      </c>
      <c r="J86" s="71" t="str">
        <f>IF(J16="","",J16)</f>
        <v>11. 3. 2020</v>
      </c>
      <c r="K86" s="39"/>
      <c r="L86" s="147"/>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6"/>
      <c r="J87" s="39"/>
      <c r="K87" s="39"/>
      <c r="L87" s="147"/>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E19</f>
        <v>Správa železnic, OŘ Plzeň</v>
      </c>
      <c r="G88" s="39"/>
      <c r="H88" s="39"/>
      <c r="I88" s="149" t="s">
        <v>31</v>
      </c>
      <c r="J88" s="35" t="str">
        <f>E25</f>
        <v xml:space="preserve"> </v>
      </c>
      <c r="K88" s="39"/>
      <c r="L88" s="147"/>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IF(E22="","",E22)</f>
        <v>Vyplň údaj</v>
      </c>
      <c r="G89" s="39"/>
      <c r="H89" s="39"/>
      <c r="I89" s="149" t="s">
        <v>34</v>
      </c>
      <c r="J89" s="35" t="str">
        <f>E28</f>
        <v xml:space="preserve"> </v>
      </c>
      <c r="K89" s="39"/>
      <c r="L89" s="147"/>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6"/>
      <c r="J90" s="39"/>
      <c r="K90" s="39"/>
      <c r="L90" s="147"/>
      <c r="S90" s="37"/>
      <c r="T90" s="37"/>
      <c r="U90" s="37"/>
      <c r="V90" s="37"/>
      <c r="W90" s="37"/>
      <c r="X90" s="37"/>
      <c r="Y90" s="37"/>
      <c r="Z90" s="37"/>
      <c r="AA90" s="37"/>
      <c r="AB90" s="37"/>
      <c r="AC90" s="37"/>
      <c r="AD90" s="37"/>
      <c r="AE90" s="37"/>
    </row>
    <row r="91" s="10" customFormat="1" ht="29.28" customHeight="1">
      <c r="A91" s="192"/>
      <c r="B91" s="193"/>
      <c r="C91" s="194" t="s">
        <v>189</v>
      </c>
      <c r="D91" s="195" t="s">
        <v>56</v>
      </c>
      <c r="E91" s="195" t="s">
        <v>52</v>
      </c>
      <c r="F91" s="195" t="s">
        <v>53</v>
      </c>
      <c r="G91" s="195" t="s">
        <v>190</v>
      </c>
      <c r="H91" s="195" t="s">
        <v>191</v>
      </c>
      <c r="I91" s="196" t="s">
        <v>192</v>
      </c>
      <c r="J91" s="195" t="s">
        <v>185</v>
      </c>
      <c r="K91" s="197" t="s">
        <v>193</v>
      </c>
      <c r="L91" s="198"/>
      <c r="M91" s="91" t="s">
        <v>19</v>
      </c>
      <c r="N91" s="92" t="s">
        <v>41</v>
      </c>
      <c r="O91" s="92" t="s">
        <v>194</v>
      </c>
      <c r="P91" s="92" t="s">
        <v>195</v>
      </c>
      <c r="Q91" s="92" t="s">
        <v>196</v>
      </c>
      <c r="R91" s="92" t="s">
        <v>197</v>
      </c>
      <c r="S91" s="92" t="s">
        <v>198</v>
      </c>
      <c r="T91" s="93" t="s">
        <v>199</v>
      </c>
      <c r="U91" s="192"/>
      <c r="V91" s="192"/>
      <c r="W91" s="192"/>
      <c r="X91" s="192"/>
      <c r="Y91" s="192"/>
      <c r="Z91" s="192"/>
      <c r="AA91" s="192"/>
      <c r="AB91" s="192"/>
      <c r="AC91" s="192"/>
      <c r="AD91" s="192"/>
      <c r="AE91" s="192"/>
    </row>
    <row r="92" s="2" customFormat="1" ht="22.8" customHeight="1">
      <c r="A92" s="37"/>
      <c r="B92" s="38"/>
      <c r="C92" s="98" t="s">
        <v>200</v>
      </c>
      <c r="D92" s="39"/>
      <c r="E92" s="39"/>
      <c r="F92" s="39"/>
      <c r="G92" s="39"/>
      <c r="H92" s="39"/>
      <c r="I92" s="146"/>
      <c r="J92" s="199">
        <f>BK92</f>
        <v>0</v>
      </c>
      <c r="K92" s="39"/>
      <c r="L92" s="43"/>
      <c r="M92" s="94"/>
      <c r="N92" s="200"/>
      <c r="O92" s="95"/>
      <c r="P92" s="201">
        <f>P93</f>
        <v>0</v>
      </c>
      <c r="Q92" s="95"/>
      <c r="R92" s="201">
        <f>R93</f>
        <v>0</v>
      </c>
      <c r="S92" s="95"/>
      <c r="T92" s="202">
        <f>T93</f>
        <v>0</v>
      </c>
      <c r="U92" s="37"/>
      <c r="V92" s="37"/>
      <c r="W92" s="37"/>
      <c r="X92" s="37"/>
      <c r="Y92" s="37"/>
      <c r="Z92" s="37"/>
      <c r="AA92" s="37"/>
      <c r="AB92" s="37"/>
      <c r="AC92" s="37"/>
      <c r="AD92" s="37"/>
      <c r="AE92" s="37"/>
      <c r="AT92" s="16" t="s">
        <v>70</v>
      </c>
      <c r="AU92" s="16" t="s">
        <v>186</v>
      </c>
      <c r="BK92" s="203">
        <f>BK93</f>
        <v>0</v>
      </c>
    </row>
    <row r="93" s="11" customFormat="1" ht="25.92" customHeight="1">
      <c r="A93" s="11"/>
      <c r="B93" s="204"/>
      <c r="C93" s="205"/>
      <c r="D93" s="206" t="s">
        <v>70</v>
      </c>
      <c r="E93" s="207" t="s">
        <v>75</v>
      </c>
      <c r="F93" s="207" t="s">
        <v>102</v>
      </c>
      <c r="G93" s="205"/>
      <c r="H93" s="205"/>
      <c r="I93" s="208"/>
      <c r="J93" s="209">
        <f>BK93</f>
        <v>0</v>
      </c>
      <c r="K93" s="205"/>
      <c r="L93" s="210"/>
      <c r="M93" s="211"/>
      <c r="N93" s="212"/>
      <c r="O93" s="212"/>
      <c r="P93" s="213">
        <f>SUM(P94:P109)</f>
        <v>0</v>
      </c>
      <c r="Q93" s="212"/>
      <c r="R93" s="213">
        <f>SUM(R94:R109)</f>
        <v>0</v>
      </c>
      <c r="S93" s="212"/>
      <c r="T93" s="214">
        <f>SUM(T94:T109)</f>
        <v>0</v>
      </c>
      <c r="U93" s="11"/>
      <c r="V93" s="11"/>
      <c r="W93" s="11"/>
      <c r="X93" s="11"/>
      <c r="Y93" s="11"/>
      <c r="Z93" s="11"/>
      <c r="AA93" s="11"/>
      <c r="AB93" s="11"/>
      <c r="AC93" s="11"/>
      <c r="AD93" s="11"/>
      <c r="AE93" s="11"/>
      <c r="AR93" s="215" t="s">
        <v>78</v>
      </c>
      <c r="AT93" s="216" t="s">
        <v>70</v>
      </c>
      <c r="AU93" s="216" t="s">
        <v>71</v>
      </c>
      <c r="AY93" s="215" t="s">
        <v>202</v>
      </c>
      <c r="BK93" s="217">
        <f>SUM(BK94:BK109)</f>
        <v>0</v>
      </c>
    </row>
    <row r="94" s="2" customFormat="1" ht="21.75" customHeight="1">
      <c r="A94" s="37"/>
      <c r="B94" s="38"/>
      <c r="C94" s="218" t="s">
        <v>78</v>
      </c>
      <c r="D94" s="218" t="s">
        <v>203</v>
      </c>
      <c r="E94" s="219" t="s">
        <v>1480</v>
      </c>
      <c r="F94" s="220" t="s">
        <v>1481</v>
      </c>
      <c r="G94" s="221" t="s">
        <v>266</v>
      </c>
      <c r="H94" s="222">
        <v>1</v>
      </c>
      <c r="I94" s="223"/>
      <c r="J94" s="224">
        <f>ROUND(I94*H94,2)</f>
        <v>0</v>
      </c>
      <c r="K94" s="220" t="s">
        <v>1385</v>
      </c>
      <c r="L94" s="225"/>
      <c r="M94" s="226" t="s">
        <v>19</v>
      </c>
      <c r="N94" s="227"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208</v>
      </c>
      <c r="AT94" s="230" t="s">
        <v>203</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1482</v>
      </c>
    </row>
    <row r="95" s="2" customFormat="1">
      <c r="A95" s="37"/>
      <c r="B95" s="38"/>
      <c r="C95" s="39"/>
      <c r="D95" s="254" t="s">
        <v>341</v>
      </c>
      <c r="E95" s="39"/>
      <c r="F95" s="255" t="s">
        <v>1387</v>
      </c>
      <c r="G95" s="39"/>
      <c r="H95" s="39"/>
      <c r="I95" s="146"/>
      <c r="J95" s="39"/>
      <c r="K95" s="39"/>
      <c r="L95" s="43"/>
      <c r="M95" s="256"/>
      <c r="N95" s="257"/>
      <c r="O95" s="83"/>
      <c r="P95" s="83"/>
      <c r="Q95" s="83"/>
      <c r="R95" s="83"/>
      <c r="S95" s="83"/>
      <c r="T95" s="84"/>
      <c r="U95" s="37"/>
      <c r="V95" s="37"/>
      <c r="W95" s="37"/>
      <c r="X95" s="37"/>
      <c r="Y95" s="37"/>
      <c r="Z95" s="37"/>
      <c r="AA95" s="37"/>
      <c r="AB95" s="37"/>
      <c r="AC95" s="37"/>
      <c r="AD95" s="37"/>
      <c r="AE95" s="37"/>
      <c r="AT95" s="16" t="s">
        <v>341</v>
      </c>
      <c r="AU95" s="16" t="s">
        <v>78</v>
      </c>
    </row>
    <row r="96" s="2" customFormat="1" ht="21.75" customHeight="1">
      <c r="A96" s="37"/>
      <c r="B96" s="38"/>
      <c r="C96" s="218" t="s">
        <v>80</v>
      </c>
      <c r="D96" s="218" t="s">
        <v>203</v>
      </c>
      <c r="E96" s="219" t="s">
        <v>1483</v>
      </c>
      <c r="F96" s="220" t="s">
        <v>1484</v>
      </c>
      <c r="G96" s="221" t="s">
        <v>266</v>
      </c>
      <c r="H96" s="222">
        <v>3</v>
      </c>
      <c r="I96" s="223"/>
      <c r="J96" s="224">
        <f>ROUND(I96*H96,2)</f>
        <v>0</v>
      </c>
      <c r="K96" s="220" t="s">
        <v>1385</v>
      </c>
      <c r="L96" s="225"/>
      <c r="M96" s="226" t="s">
        <v>19</v>
      </c>
      <c r="N96" s="227"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208</v>
      </c>
      <c r="AT96" s="230" t="s">
        <v>203</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1485</v>
      </c>
    </row>
    <row r="97" s="2" customFormat="1">
      <c r="A97" s="37"/>
      <c r="B97" s="38"/>
      <c r="C97" s="39"/>
      <c r="D97" s="254" t="s">
        <v>341</v>
      </c>
      <c r="E97" s="39"/>
      <c r="F97" s="255" t="s">
        <v>1387</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341</v>
      </c>
      <c r="AU97" s="16" t="s">
        <v>78</v>
      </c>
    </row>
    <row r="98" s="2" customFormat="1" ht="21.75" customHeight="1">
      <c r="A98" s="37"/>
      <c r="B98" s="38"/>
      <c r="C98" s="218" t="s">
        <v>93</v>
      </c>
      <c r="D98" s="218" t="s">
        <v>203</v>
      </c>
      <c r="E98" s="219" t="s">
        <v>1486</v>
      </c>
      <c r="F98" s="220" t="s">
        <v>1487</v>
      </c>
      <c r="G98" s="221" t="s">
        <v>266</v>
      </c>
      <c r="H98" s="222">
        <v>3</v>
      </c>
      <c r="I98" s="223"/>
      <c r="J98" s="224">
        <f>ROUND(I98*H98,2)</f>
        <v>0</v>
      </c>
      <c r="K98" s="220" t="s">
        <v>1385</v>
      </c>
      <c r="L98" s="225"/>
      <c r="M98" s="226" t="s">
        <v>19</v>
      </c>
      <c r="N98" s="227"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275</v>
      </c>
      <c r="AT98" s="230" t="s">
        <v>203</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275</v>
      </c>
      <c r="BM98" s="230" t="s">
        <v>1488</v>
      </c>
    </row>
    <row r="99" s="2" customFormat="1">
      <c r="A99" s="37"/>
      <c r="B99" s="38"/>
      <c r="C99" s="39"/>
      <c r="D99" s="254" t="s">
        <v>341</v>
      </c>
      <c r="E99" s="39"/>
      <c r="F99" s="255" t="s">
        <v>1387</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341</v>
      </c>
      <c r="AU99" s="16" t="s">
        <v>78</v>
      </c>
    </row>
    <row r="100" s="2" customFormat="1" ht="21.75" customHeight="1">
      <c r="A100" s="37"/>
      <c r="B100" s="38"/>
      <c r="C100" s="218" t="s">
        <v>209</v>
      </c>
      <c r="D100" s="218" t="s">
        <v>203</v>
      </c>
      <c r="E100" s="219" t="s">
        <v>1489</v>
      </c>
      <c r="F100" s="220" t="s">
        <v>1490</v>
      </c>
      <c r="G100" s="221" t="s">
        <v>266</v>
      </c>
      <c r="H100" s="222">
        <v>3</v>
      </c>
      <c r="I100" s="223"/>
      <c r="J100" s="224">
        <f>ROUND(I100*H100,2)</f>
        <v>0</v>
      </c>
      <c r="K100" s="220" t="s">
        <v>1385</v>
      </c>
      <c r="L100" s="225"/>
      <c r="M100" s="226" t="s">
        <v>19</v>
      </c>
      <c r="N100" s="227"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275</v>
      </c>
      <c r="AT100" s="230" t="s">
        <v>203</v>
      </c>
      <c r="AU100" s="230" t="s">
        <v>78</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275</v>
      </c>
      <c r="BM100" s="230" t="s">
        <v>1491</v>
      </c>
    </row>
    <row r="101" s="2" customFormat="1">
      <c r="A101" s="37"/>
      <c r="B101" s="38"/>
      <c r="C101" s="39"/>
      <c r="D101" s="254" t="s">
        <v>341</v>
      </c>
      <c r="E101" s="39"/>
      <c r="F101" s="255" t="s">
        <v>1387</v>
      </c>
      <c r="G101" s="39"/>
      <c r="H101" s="39"/>
      <c r="I101" s="146"/>
      <c r="J101" s="39"/>
      <c r="K101" s="39"/>
      <c r="L101" s="43"/>
      <c r="M101" s="256"/>
      <c r="N101" s="257"/>
      <c r="O101" s="83"/>
      <c r="P101" s="83"/>
      <c r="Q101" s="83"/>
      <c r="R101" s="83"/>
      <c r="S101" s="83"/>
      <c r="T101" s="84"/>
      <c r="U101" s="37"/>
      <c r="V101" s="37"/>
      <c r="W101" s="37"/>
      <c r="X101" s="37"/>
      <c r="Y101" s="37"/>
      <c r="Z101" s="37"/>
      <c r="AA101" s="37"/>
      <c r="AB101" s="37"/>
      <c r="AC101" s="37"/>
      <c r="AD101" s="37"/>
      <c r="AE101" s="37"/>
      <c r="AT101" s="16" t="s">
        <v>341</v>
      </c>
      <c r="AU101" s="16" t="s">
        <v>78</v>
      </c>
    </row>
    <row r="102" s="2" customFormat="1" ht="21.75" customHeight="1">
      <c r="A102" s="37"/>
      <c r="B102" s="38"/>
      <c r="C102" s="218" t="s">
        <v>220</v>
      </c>
      <c r="D102" s="218" t="s">
        <v>203</v>
      </c>
      <c r="E102" s="219" t="s">
        <v>1492</v>
      </c>
      <c r="F102" s="220" t="s">
        <v>1493</v>
      </c>
      <c r="G102" s="221" t="s">
        <v>266</v>
      </c>
      <c r="H102" s="222">
        <v>9</v>
      </c>
      <c r="I102" s="223"/>
      <c r="J102" s="224">
        <f>ROUND(I102*H102,2)</f>
        <v>0</v>
      </c>
      <c r="K102" s="220" t="s">
        <v>1385</v>
      </c>
      <c r="L102" s="225"/>
      <c r="M102" s="226" t="s">
        <v>19</v>
      </c>
      <c r="N102" s="227"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275</v>
      </c>
      <c r="AT102" s="230" t="s">
        <v>203</v>
      </c>
      <c r="AU102" s="230" t="s">
        <v>78</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275</v>
      </c>
      <c r="BM102" s="230" t="s">
        <v>1494</v>
      </c>
    </row>
    <row r="103" s="2" customFormat="1">
      <c r="A103" s="37"/>
      <c r="B103" s="38"/>
      <c r="C103" s="39"/>
      <c r="D103" s="254" t="s">
        <v>341</v>
      </c>
      <c r="E103" s="39"/>
      <c r="F103" s="255" t="s">
        <v>1387</v>
      </c>
      <c r="G103" s="39"/>
      <c r="H103" s="39"/>
      <c r="I103" s="146"/>
      <c r="J103" s="39"/>
      <c r="K103" s="39"/>
      <c r="L103" s="43"/>
      <c r="M103" s="256"/>
      <c r="N103" s="257"/>
      <c r="O103" s="83"/>
      <c r="P103" s="83"/>
      <c r="Q103" s="83"/>
      <c r="R103" s="83"/>
      <c r="S103" s="83"/>
      <c r="T103" s="84"/>
      <c r="U103" s="37"/>
      <c r="V103" s="37"/>
      <c r="W103" s="37"/>
      <c r="X103" s="37"/>
      <c r="Y103" s="37"/>
      <c r="Z103" s="37"/>
      <c r="AA103" s="37"/>
      <c r="AB103" s="37"/>
      <c r="AC103" s="37"/>
      <c r="AD103" s="37"/>
      <c r="AE103" s="37"/>
      <c r="AT103" s="16" t="s">
        <v>341</v>
      </c>
      <c r="AU103" s="16" t="s">
        <v>78</v>
      </c>
    </row>
    <row r="104" s="2" customFormat="1" ht="21.75" customHeight="1">
      <c r="A104" s="37"/>
      <c r="B104" s="38"/>
      <c r="C104" s="218" t="s">
        <v>224</v>
      </c>
      <c r="D104" s="218" t="s">
        <v>203</v>
      </c>
      <c r="E104" s="219" t="s">
        <v>1495</v>
      </c>
      <c r="F104" s="220" t="s">
        <v>1496</v>
      </c>
      <c r="G104" s="221" t="s">
        <v>266</v>
      </c>
      <c r="H104" s="222">
        <v>1</v>
      </c>
      <c r="I104" s="223"/>
      <c r="J104" s="224">
        <f>ROUND(I104*H104,2)</f>
        <v>0</v>
      </c>
      <c r="K104" s="220" t="s">
        <v>1385</v>
      </c>
      <c r="L104" s="225"/>
      <c r="M104" s="226" t="s">
        <v>19</v>
      </c>
      <c r="N104" s="227"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275</v>
      </c>
      <c r="AT104" s="230" t="s">
        <v>203</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275</v>
      </c>
      <c r="BM104" s="230" t="s">
        <v>1497</v>
      </c>
    </row>
    <row r="105" s="2" customFormat="1">
      <c r="A105" s="37"/>
      <c r="B105" s="38"/>
      <c r="C105" s="39"/>
      <c r="D105" s="254" t="s">
        <v>341</v>
      </c>
      <c r="E105" s="39"/>
      <c r="F105" s="255" t="s">
        <v>1387</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341</v>
      </c>
      <c r="AU105" s="16" t="s">
        <v>78</v>
      </c>
    </row>
    <row r="106" s="2" customFormat="1" ht="21.75" customHeight="1">
      <c r="A106" s="37"/>
      <c r="B106" s="38"/>
      <c r="C106" s="218" t="s">
        <v>228</v>
      </c>
      <c r="D106" s="218" t="s">
        <v>203</v>
      </c>
      <c r="E106" s="219" t="s">
        <v>1498</v>
      </c>
      <c r="F106" s="220" t="s">
        <v>1499</v>
      </c>
      <c r="G106" s="221" t="s">
        <v>266</v>
      </c>
      <c r="H106" s="222">
        <v>1</v>
      </c>
      <c r="I106" s="223"/>
      <c r="J106" s="224">
        <f>ROUND(I106*H106,2)</f>
        <v>0</v>
      </c>
      <c r="K106" s="220" t="s">
        <v>1385</v>
      </c>
      <c r="L106" s="225"/>
      <c r="M106" s="226" t="s">
        <v>19</v>
      </c>
      <c r="N106" s="227"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275</v>
      </c>
      <c r="AT106" s="230" t="s">
        <v>203</v>
      </c>
      <c r="AU106" s="230" t="s">
        <v>78</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275</v>
      </c>
      <c r="BM106" s="230" t="s">
        <v>1500</v>
      </c>
    </row>
    <row r="107" s="2" customFormat="1">
      <c r="A107" s="37"/>
      <c r="B107" s="38"/>
      <c r="C107" s="39"/>
      <c r="D107" s="254" t="s">
        <v>341</v>
      </c>
      <c r="E107" s="39"/>
      <c r="F107" s="255" t="s">
        <v>1387</v>
      </c>
      <c r="G107" s="39"/>
      <c r="H107" s="39"/>
      <c r="I107" s="146"/>
      <c r="J107" s="39"/>
      <c r="K107" s="39"/>
      <c r="L107" s="43"/>
      <c r="M107" s="256"/>
      <c r="N107" s="257"/>
      <c r="O107" s="83"/>
      <c r="P107" s="83"/>
      <c r="Q107" s="83"/>
      <c r="R107" s="83"/>
      <c r="S107" s="83"/>
      <c r="T107" s="84"/>
      <c r="U107" s="37"/>
      <c r="V107" s="37"/>
      <c r="W107" s="37"/>
      <c r="X107" s="37"/>
      <c r="Y107" s="37"/>
      <c r="Z107" s="37"/>
      <c r="AA107" s="37"/>
      <c r="AB107" s="37"/>
      <c r="AC107" s="37"/>
      <c r="AD107" s="37"/>
      <c r="AE107" s="37"/>
      <c r="AT107" s="16" t="s">
        <v>341</v>
      </c>
      <c r="AU107" s="16" t="s">
        <v>78</v>
      </c>
    </row>
    <row r="108" s="2" customFormat="1" ht="21.75" customHeight="1">
      <c r="A108" s="37"/>
      <c r="B108" s="38"/>
      <c r="C108" s="218" t="s">
        <v>208</v>
      </c>
      <c r="D108" s="218" t="s">
        <v>203</v>
      </c>
      <c r="E108" s="219" t="s">
        <v>1501</v>
      </c>
      <c r="F108" s="220" t="s">
        <v>1502</v>
      </c>
      <c r="G108" s="221" t="s">
        <v>266</v>
      </c>
      <c r="H108" s="222">
        <v>1</v>
      </c>
      <c r="I108" s="223"/>
      <c r="J108" s="224">
        <f>ROUND(I108*H108,2)</f>
        <v>0</v>
      </c>
      <c r="K108" s="220" t="s">
        <v>1385</v>
      </c>
      <c r="L108" s="225"/>
      <c r="M108" s="226" t="s">
        <v>19</v>
      </c>
      <c r="N108" s="227"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275</v>
      </c>
      <c r="AT108" s="230" t="s">
        <v>203</v>
      </c>
      <c r="AU108" s="230" t="s">
        <v>78</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275</v>
      </c>
      <c r="BM108" s="230" t="s">
        <v>1503</v>
      </c>
    </row>
    <row r="109" s="2" customFormat="1">
      <c r="A109" s="37"/>
      <c r="B109" s="38"/>
      <c r="C109" s="39"/>
      <c r="D109" s="254" t="s">
        <v>341</v>
      </c>
      <c r="E109" s="39"/>
      <c r="F109" s="255" t="s">
        <v>1387</v>
      </c>
      <c r="G109" s="39"/>
      <c r="H109" s="39"/>
      <c r="I109" s="146"/>
      <c r="J109" s="39"/>
      <c r="K109" s="39"/>
      <c r="L109" s="43"/>
      <c r="M109" s="261"/>
      <c r="N109" s="262"/>
      <c r="O109" s="243"/>
      <c r="P109" s="243"/>
      <c r="Q109" s="243"/>
      <c r="R109" s="243"/>
      <c r="S109" s="243"/>
      <c r="T109" s="263"/>
      <c r="U109" s="37"/>
      <c r="V109" s="37"/>
      <c r="W109" s="37"/>
      <c r="X109" s="37"/>
      <c r="Y109" s="37"/>
      <c r="Z109" s="37"/>
      <c r="AA109" s="37"/>
      <c r="AB109" s="37"/>
      <c r="AC109" s="37"/>
      <c r="AD109" s="37"/>
      <c r="AE109" s="37"/>
      <c r="AT109" s="16" t="s">
        <v>341</v>
      </c>
      <c r="AU109" s="16" t="s">
        <v>78</v>
      </c>
    </row>
    <row r="110" s="2" customFormat="1" ht="6.96" customHeight="1">
      <c r="A110" s="37"/>
      <c r="B110" s="58"/>
      <c r="C110" s="59"/>
      <c r="D110" s="59"/>
      <c r="E110" s="59"/>
      <c r="F110" s="59"/>
      <c r="G110" s="59"/>
      <c r="H110" s="59"/>
      <c r="I110" s="175"/>
      <c r="J110" s="59"/>
      <c r="K110" s="59"/>
      <c r="L110" s="43"/>
      <c r="M110" s="37"/>
      <c r="O110" s="37"/>
      <c r="P110" s="37"/>
      <c r="Q110" s="37"/>
      <c r="R110" s="37"/>
      <c r="S110" s="37"/>
      <c r="T110" s="37"/>
      <c r="U110" s="37"/>
      <c r="V110" s="37"/>
      <c r="W110" s="37"/>
      <c r="X110" s="37"/>
      <c r="Y110" s="37"/>
      <c r="Z110" s="37"/>
      <c r="AA110" s="37"/>
      <c r="AB110" s="37"/>
      <c r="AC110" s="37"/>
      <c r="AD110" s="37"/>
      <c r="AE110" s="37"/>
    </row>
  </sheetData>
  <sheetProtection sheet="1" autoFilter="0" formatColumns="0" formatRows="0" objects="1" scenarios="1" spinCount="100000" saltValue="SztqRfvcZFKt1emWFRVE5rO+6NXL7tR/DyXPVI5HyKExcqdbG2AhE+JC9u+17EYZxweYzx345LpLXRWL9eA2UA==" hashValue="r36Xci22aF48XCWy06yEJZ5c6CtEuGxhEQ1FYZIVBz4ofsoR3+kp2IcJcrr6s5EdsGdE78TIi6Q4n9m9Ph8y2Q==" algorithmName="SHA-512" password="CC35"/>
  <autoFilter ref="C91:K109"/>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106</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1504</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ROUND(J86,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ROUND((SUM(BE86:BE113)),  2)</f>
        <v>0</v>
      </c>
      <c r="G35" s="37"/>
      <c r="H35" s="37"/>
      <c r="I35" s="164">
        <v>0.20999999999999999</v>
      </c>
      <c r="J35" s="163">
        <f>ROUND(((SUM(BE86:BE113))*I35),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ROUND((SUM(BF86:BF113)),  2)</f>
        <v>0</v>
      </c>
      <c r="G36" s="37"/>
      <c r="H36" s="37"/>
      <c r="I36" s="164">
        <v>0.14999999999999999</v>
      </c>
      <c r="J36" s="163">
        <f>ROUND(((SUM(BF86:BF113))*I36),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ROUND((SUM(BG86:BG113)),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ROUND((SUM(BH86:BH113)),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ROUND((SUM(BI86:BI113)),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PS04 - Demontáže</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J86</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1505</v>
      </c>
      <c r="E64" s="188"/>
      <c r="F64" s="188"/>
      <c r="G64" s="188"/>
      <c r="H64" s="188"/>
      <c r="I64" s="189"/>
      <c r="J64" s="190">
        <f>J87</f>
        <v>0</v>
      </c>
      <c r="K64" s="186"/>
      <c r="L64" s="191"/>
      <c r="S64" s="9"/>
      <c r="T64" s="9"/>
      <c r="U64" s="9"/>
      <c r="V64" s="9"/>
      <c r="W64" s="9"/>
      <c r="X64" s="9"/>
      <c r="Y64" s="9"/>
      <c r="Z64" s="9"/>
      <c r="AA64" s="9"/>
      <c r="AB64" s="9"/>
      <c r="AC64" s="9"/>
      <c r="AD64" s="9"/>
      <c r="AE64" s="9"/>
    </row>
    <row r="65" s="2" customFormat="1" ht="21.84" customHeight="1">
      <c r="A65" s="37"/>
      <c r="B65" s="38"/>
      <c r="C65" s="39"/>
      <c r="D65" s="39"/>
      <c r="E65" s="39"/>
      <c r="F65" s="39"/>
      <c r="G65" s="39"/>
      <c r="H65" s="39"/>
      <c r="I65" s="146"/>
      <c r="J65" s="39"/>
      <c r="K65" s="39"/>
      <c r="L65" s="147"/>
      <c r="S65" s="37"/>
      <c r="T65" s="37"/>
      <c r="U65" s="37"/>
      <c r="V65" s="37"/>
      <c r="W65" s="37"/>
      <c r="X65" s="37"/>
      <c r="Y65" s="37"/>
      <c r="Z65" s="37"/>
      <c r="AA65" s="37"/>
      <c r="AB65" s="37"/>
      <c r="AC65" s="37"/>
      <c r="AD65" s="37"/>
      <c r="AE65" s="37"/>
    </row>
    <row r="66" s="2" customFormat="1" ht="6.96" customHeight="1">
      <c r="A66" s="37"/>
      <c r="B66" s="58"/>
      <c r="C66" s="59"/>
      <c r="D66" s="59"/>
      <c r="E66" s="59"/>
      <c r="F66" s="59"/>
      <c r="G66" s="59"/>
      <c r="H66" s="59"/>
      <c r="I66" s="175"/>
      <c r="J66" s="59"/>
      <c r="K66" s="59"/>
      <c r="L66" s="147"/>
      <c r="S66" s="37"/>
      <c r="T66" s="37"/>
      <c r="U66" s="37"/>
      <c r="V66" s="37"/>
      <c r="W66" s="37"/>
      <c r="X66" s="37"/>
      <c r="Y66" s="37"/>
      <c r="Z66" s="37"/>
      <c r="AA66" s="37"/>
      <c r="AB66" s="37"/>
      <c r="AC66" s="37"/>
      <c r="AD66" s="37"/>
      <c r="AE66" s="37"/>
    </row>
    <row r="70" s="2" customFormat="1" ht="6.96" customHeight="1">
      <c r="A70" s="37"/>
      <c r="B70" s="60"/>
      <c r="C70" s="61"/>
      <c r="D70" s="61"/>
      <c r="E70" s="61"/>
      <c r="F70" s="61"/>
      <c r="G70" s="61"/>
      <c r="H70" s="61"/>
      <c r="I70" s="178"/>
      <c r="J70" s="61"/>
      <c r="K70" s="61"/>
      <c r="L70" s="147"/>
      <c r="S70" s="37"/>
      <c r="T70" s="37"/>
      <c r="U70" s="37"/>
      <c r="V70" s="37"/>
      <c r="W70" s="37"/>
      <c r="X70" s="37"/>
      <c r="Y70" s="37"/>
      <c r="Z70" s="37"/>
      <c r="AA70" s="37"/>
      <c r="AB70" s="37"/>
      <c r="AC70" s="37"/>
      <c r="AD70" s="37"/>
      <c r="AE70" s="37"/>
    </row>
    <row r="71" s="2" customFormat="1" ht="24.96" customHeight="1">
      <c r="A71" s="37"/>
      <c r="B71" s="38"/>
      <c r="C71" s="22" t="s">
        <v>188</v>
      </c>
      <c r="D71" s="39"/>
      <c r="E71" s="39"/>
      <c r="F71" s="39"/>
      <c r="G71" s="39"/>
      <c r="H71" s="39"/>
      <c r="I71" s="146"/>
      <c r="J71" s="39"/>
      <c r="K71" s="39"/>
      <c r="L71" s="147"/>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146"/>
      <c r="J72" s="39"/>
      <c r="K72" s="39"/>
      <c r="L72" s="147"/>
      <c r="S72" s="37"/>
      <c r="T72" s="37"/>
      <c r="U72" s="37"/>
      <c r="V72" s="37"/>
      <c r="W72" s="37"/>
      <c r="X72" s="37"/>
      <c r="Y72" s="37"/>
      <c r="Z72" s="37"/>
      <c r="AA72" s="37"/>
      <c r="AB72" s="37"/>
      <c r="AC72" s="37"/>
      <c r="AD72" s="37"/>
      <c r="AE72" s="37"/>
    </row>
    <row r="73" s="2" customFormat="1" ht="12" customHeight="1">
      <c r="A73" s="37"/>
      <c r="B73" s="38"/>
      <c r="C73" s="31" t="s">
        <v>16</v>
      </c>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16.5" customHeight="1">
      <c r="A74" s="37"/>
      <c r="B74" s="38"/>
      <c r="C74" s="39"/>
      <c r="D74" s="39"/>
      <c r="E74" s="179" t="str">
        <f>E7</f>
        <v>ŽST Božejovice, oprava SZZ a osvětlení včetně zrušení postradatelného zařízení infrastruktury</v>
      </c>
      <c r="F74" s="31"/>
      <c r="G74" s="31"/>
      <c r="H74" s="31"/>
      <c r="I74" s="146"/>
      <c r="J74" s="39"/>
      <c r="K74" s="39"/>
      <c r="L74" s="147"/>
      <c r="S74" s="37"/>
      <c r="T74" s="37"/>
      <c r="U74" s="37"/>
      <c r="V74" s="37"/>
      <c r="W74" s="37"/>
      <c r="X74" s="37"/>
      <c r="Y74" s="37"/>
      <c r="Z74" s="37"/>
      <c r="AA74" s="37"/>
      <c r="AB74" s="37"/>
      <c r="AC74" s="37"/>
      <c r="AD74" s="37"/>
      <c r="AE74" s="37"/>
    </row>
    <row r="75" s="1" customFormat="1" ht="12" customHeight="1">
      <c r="B75" s="20"/>
      <c r="C75" s="31" t="s">
        <v>179</v>
      </c>
      <c r="D75" s="21"/>
      <c r="E75" s="21"/>
      <c r="F75" s="21"/>
      <c r="G75" s="21"/>
      <c r="H75" s="21"/>
      <c r="I75" s="138"/>
      <c r="J75" s="21"/>
      <c r="K75" s="21"/>
      <c r="L75" s="19"/>
    </row>
    <row r="76" s="2" customFormat="1" ht="16.5" customHeight="1">
      <c r="A76" s="37"/>
      <c r="B76" s="38"/>
      <c r="C76" s="39"/>
      <c r="D76" s="39"/>
      <c r="E76" s="179" t="s">
        <v>180</v>
      </c>
      <c r="F76" s="39"/>
      <c r="G76" s="39"/>
      <c r="H76" s="39"/>
      <c r="I76" s="146"/>
      <c r="J76" s="39"/>
      <c r="K76" s="39"/>
      <c r="L76" s="147"/>
      <c r="S76" s="37"/>
      <c r="T76" s="37"/>
      <c r="U76" s="37"/>
      <c r="V76" s="37"/>
      <c r="W76" s="37"/>
      <c r="X76" s="37"/>
      <c r="Y76" s="37"/>
      <c r="Z76" s="37"/>
      <c r="AA76" s="37"/>
      <c r="AB76" s="37"/>
      <c r="AC76" s="37"/>
      <c r="AD76" s="37"/>
      <c r="AE76" s="37"/>
    </row>
    <row r="77" s="2" customFormat="1" ht="12" customHeight="1">
      <c r="A77" s="37"/>
      <c r="B77" s="38"/>
      <c r="C77" s="31" t="s">
        <v>181</v>
      </c>
      <c r="D77" s="39"/>
      <c r="E77" s="39"/>
      <c r="F77" s="39"/>
      <c r="G77" s="39"/>
      <c r="H77" s="39"/>
      <c r="I77" s="146"/>
      <c r="J77" s="39"/>
      <c r="K77" s="39"/>
      <c r="L77" s="147"/>
      <c r="S77" s="37"/>
      <c r="T77" s="37"/>
      <c r="U77" s="37"/>
      <c r="V77" s="37"/>
      <c r="W77" s="37"/>
      <c r="X77" s="37"/>
      <c r="Y77" s="37"/>
      <c r="Z77" s="37"/>
      <c r="AA77" s="37"/>
      <c r="AB77" s="37"/>
      <c r="AC77" s="37"/>
      <c r="AD77" s="37"/>
      <c r="AE77" s="37"/>
    </row>
    <row r="78" s="2" customFormat="1" ht="16.5" customHeight="1">
      <c r="A78" s="37"/>
      <c r="B78" s="38"/>
      <c r="C78" s="39"/>
      <c r="D78" s="39"/>
      <c r="E78" s="68" t="str">
        <f>E11</f>
        <v>PS04 - Demontáže</v>
      </c>
      <c r="F78" s="39"/>
      <c r="G78" s="39"/>
      <c r="H78" s="39"/>
      <c r="I78" s="146"/>
      <c r="J78" s="39"/>
      <c r="K78" s="39"/>
      <c r="L78" s="147"/>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2" customHeight="1">
      <c r="A80" s="37"/>
      <c r="B80" s="38"/>
      <c r="C80" s="31" t="s">
        <v>21</v>
      </c>
      <c r="D80" s="39"/>
      <c r="E80" s="39"/>
      <c r="F80" s="26" t="str">
        <f>F14</f>
        <v xml:space="preserve"> </v>
      </c>
      <c r="G80" s="39"/>
      <c r="H80" s="39"/>
      <c r="I80" s="149" t="s">
        <v>23</v>
      </c>
      <c r="J80" s="71" t="str">
        <f>IF(J14="","",J14)</f>
        <v>11. 3. 2020</v>
      </c>
      <c r="K80" s="39"/>
      <c r="L80" s="147"/>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146"/>
      <c r="J81" s="39"/>
      <c r="K81" s="39"/>
      <c r="L81" s="147"/>
      <c r="S81" s="37"/>
      <c r="T81" s="37"/>
      <c r="U81" s="37"/>
      <c r="V81" s="37"/>
      <c r="W81" s="37"/>
      <c r="X81" s="37"/>
      <c r="Y81" s="37"/>
      <c r="Z81" s="37"/>
      <c r="AA81" s="37"/>
      <c r="AB81" s="37"/>
      <c r="AC81" s="37"/>
      <c r="AD81" s="37"/>
      <c r="AE81" s="37"/>
    </row>
    <row r="82" s="2" customFormat="1" ht="15.15" customHeight="1">
      <c r="A82" s="37"/>
      <c r="B82" s="38"/>
      <c r="C82" s="31" t="s">
        <v>25</v>
      </c>
      <c r="D82" s="39"/>
      <c r="E82" s="39"/>
      <c r="F82" s="26" t="str">
        <f>E17</f>
        <v>Správa železnic, OŘ Plzeň</v>
      </c>
      <c r="G82" s="39"/>
      <c r="H82" s="39"/>
      <c r="I82" s="149" t="s">
        <v>31</v>
      </c>
      <c r="J82" s="35" t="str">
        <f>E23</f>
        <v xml:space="preserve"> </v>
      </c>
      <c r="K82" s="39"/>
      <c r="L82" s="147"/>
      <c r="S82" s="37"/>
      <c r="T82" s="37"/>
      <c r="U82" s="37"/>
      <c r="V82" s="37"/>
      <c r="W82" s="37"/>
      <c r="X82" s="37"/>
      <c r="Y82" s="37"/>
      <c r="Z82" s="37"/>
      <c r="AA82" s="37"/>
      <c r="AB82" s="37"/>
      <c r="AC82" s="37"/>
      <c r="AD82" s="37"/>
      <c r="AE82" s="37"/>
    </row>
    <row r="83" s="2" customFormat="1" ht="15.15" customHeight="1">
      <c r="A83" s="37"/>
      <c r="B83" s="38"/>
      <c r="C83" s="31" t="s">
        <v>29</v>
      </c>
      <c r="D83" s="39"/>
      <c r="E83" s="39"/>
      <c r="F83" s="26" t="str">
        <f>IF(E20="","",E20)</f>
        <v>Vyplň údaj</v>
      </c>
      <c r="G83" s="39"/>
      <c r="H83" s="39"/>
      <c r="I83" s="149" t="s">
        <v>34</v>
      </c>
      <c r="J83" s="35" t="str">
        <f>E26</f>
        <v xml:space="preserve"> </v>
      </c>
      <c r="K83" s="39"/>
      <c r="L83" s="147"/>
      <c r="S83" s="37"/>
      <c r="T83" s="37"/>
      <c r="U83" s="37"/>
      <c r="V83" s="37"/>
      <c r="W83" s="37"/>
      <c r="X83" s="37"/>
      <c r="Y83" s="37"/>
      <c r="Z83" s="37"/>
      <c r="AA83" s="37"/>
      <c r="AB83" s="37"/>
      <c r="AC83" s="37"/>
      <c r="AD83" s="37"/>
      <c r="AE83" s="37"/>
    </row>
    <row r="84" s="2" customFormat="1" ht="10.32" customHeight="1">
      <c r="A84" s="37"/>
      <c r="B84" s="38"/>
      <c r="C84" s="39"/>
      <c r="D84" s="39"/>
      <c r="E84" s="39"/>
      <c r="F84" s="39"/>
      <c r="G84" s="39"/>
      <c r="H84" s="39"/>
      <c r="I84" s="146"/>
      <c r="J84" s="39"/>
      <c r="K84" s="39"/>
      <c r="L84" s="147"/>
      <c r="S84" s="37"/>
      <c r="T84" s="37"/>
      <c r="U84" s="37"/>
      <c r="V84" s="37"/>
      <c r="W84" s="37"/>
      <c r="X84" s="37"/>
      <c r="Y84" s="37"/>
      <c r="Z84" s="37"/>
      <c r="AA84" s="37"/>
      <c r="AB84" s="37"/>
      <c r="AC84" s="37"/>
      <c r="AD84" s="37"/>
      <c r="AE84" s="37"/>
    </row>
    <row r="85" s="10" customFormat="1" ht="29.28" customHeight="1">
      <c r="A85" s="192"/>
      <c r="B85" s="193"/>
      <c r="C85" s="194" t="s">
        <v>189</v>
      </c>
      <c r="D85" s="195" t="s">
        <v>56</v>
      </c>
      <c r="E85" s="195" t="s">
        <v>52</v>
      </c>
      <c r="F85" s="195" t="s">
        <v>53</v>
      </c>
      <c r="G85" s="195" t="s">
        <v>190</v>
      </c>
      <c r="H85" s="195" t="s">
        <v>191</v>
      </c>
      <c r="I85" s="196" t="s">
        <v>192</v>
      </c>
      <c r="J85" s="195" t="s">
        <v>185</v>
      </c>
      <c r="K85" s="197" t="s">
        <v>193</v>
      </c>
      <c r="L85" s="198"/>
      <c r="M85" s="91" t="s">
        <v>19</v>
      </c>
      <c r="N85" s="92" t="s">
        <v>41</v>
      </c>
      <c r="O85" s="92" t="s">
        <v>194</v>
      </c>
      <c r="P85" s="92" t="s">
        <v>195</v>
      </c>
      <c r="Q85" s="92" t="s">
        <v>196</v>
      </c>
      <c r="R85" s="92" t="s">
        <v>197</v>
      </c>
      <c r="S85" s="92" t="s">
        <v>198</v>
      </c>
      <c r="T85" s="93" t="s">
        <v>199</v>
      </c>
      <c r="U85" s="192"/>
      <c r="V85" s="192"/>
      <c r="W85" s="192"/>
      <c r="X85" s="192"/>
      <c r="Y85" s="192"/>
      <c r="Z85" s="192"/>
      <c r="AA85" s="192"/>
      <c r="AB85" s="192"/>
      <c r="AC85" s="192"/>
      <c r="AD85" s="192"/>
      <c r="AE85" s="192"/>
    </row>
    <row r="86" s="2" customFormat="1" ht="22.8" customHeight="1">
      <c r="A86" s="37"/>
      <c r="B86" s="38"/>
      <c r="C86" s="98" t="s">
        <v>200</v>
      </c>
      <c r="D86" s="39"/>
      <c r="E86" s="39"/>
      <c r="F86" s="39"/>
      <c r="G86" s="39"/>
      <c r="H86" s="39"/>
      <c r="I86" s="146"/>
      <c r="J86" s="199">
        <f>BK86</f>
        <v>0</v>
      </c>
      <c r="K86" s="39"/>
      <c r="L86" s="43"/>
      <c r="M86" s="94"/>
      <c r="N86" s="200"/>
      <c r="O86" s="95"/>
      <c r="P86" s="201">
        <f>P87</f>
        <v>0</v>
      </c>
      <c r="Q86" s="95"/>
      <c r="R86" s="201">
        <f>R87</f>
        <v>0</v>
      </c>
      <c r="S86" s="95"/>
      <c r="T86" s="202">
        <f>T87</f>
        <v>0</v>
      </c>
      <c r="U86" s="37"/>
      <c r="V86" s="37"/>
      <c r="W86" s="37"/>
      <c r="X86" s="37"/>
      <c r="Y86" s="37"/>
      <c r="Z86" s="37"/>
      <c r="AA86" s="37"/>
      <c r="AB86" s="37"/>
      <c r="AC86" s="37"/>
      <c r="AD86" s="37"/>
      <c r="AE86" s="37"/>
      <c r="AT86" s="16" t="s">
        <v>70</v>
      </c>
      <c r="AU86" s="16" t="s">
        <v>186</v>
      </c>
      <c r="BK86" s="203">
        <f>BK87</f>
        <v>0</v>
      </c>
    </row>
    <row r="87" s="11" customFormat="1" ht="25.92" customHeight="1">
      <c r="A87" s="11"/>
      <c r="B87" s="204"/>
      <c r="C87" s="205"/>
      <c r="D87" s="206" t="s">
        <v>70</v>
      </c>
      <c r="E87" s="207" t="s">
        <v>75</v>
      </c>
      <c r="F87" s="207" t="s">
        <v>1506</v>
      </c>
      <c r="G87" s="205"/>
      <c r="H87" s="205"/>
      <c r="I87" s="208"/>
      <c r="J87" s="209">
        <f>BK87</f>
        <v>0</v>
      </c>
      <c r="K87" s="205"/>
      <c r="L87" s="210"/>
      <c r="M87" s="211"/>
      <c r="N87" s="212"/>
      <c r="O87" s="212"/>
      <c r="P87" s="213">
        <f>SUM(P88:P113)</f>
        <v>0</v>
      </c>
      <c r="Q87" s="212"/>
      <c r="R87" s="213">
        <f>SUM(R88:R113)</f>
        <v>0</v>
      </c>
      <c r="S87" s="212"/>
      <c r="T87" s="214">
        <f>SUM(T88:T113)</f>
        <v>0</v>
      </c>
      <c r="U87" s="11"/>
      <c r="V87" s="11"/>
      <c r="W87" s="11"/>
      <c r="X87" s="11"/>
      <c r="Y87" s="11"/>
      <c r="Z87" s="11"/>
      <c r="AA87" s="11"/>
      <c r="AB87" s="11"/>
      <c r="AC87" s="11"/>
      <c r="AD87" s="11"/>
      <c r="AE87" s="11"/>
      <c r="AR87" s="215" t="s">
        <v>78</v>
      </c>
      <c r="AT87" s="216" t="s">
        <v>70</v>
      </c>
      <c r="AU87" s="216" t="s">
        <v>71</v>
      </c>
      <c r="AY87" s="215" t="s">
        <v>202</v>
      </c>
      <c r="BK87" s="217">
        <f>SUM(BK88:BK113)</f>
        <v>0</v>
      </c>
    </row>
    <row r="88" s="2" customFormat="1" ht="21.75" customHeight="1">
      <c r="A88" s="37"/>
      <c r="B88" s="38"/>
      <c r="C88" s="232" t="s">
        <v>78</v>
      </c>
      <c r="D88" s="232" t="s">
        <v>259</v>
      </c>
      <c r="E88" s="233" t="s">
        <v>1507</v>
      </c>
      <c r="F88" s="234" t="s">
        <v>1508</v>
      </c>
      <c r="G88" s="235" t="s">
        <v>266</v>
      </c>
      <c r="H88" s="236">
        <v>2</v>
      </c>
      <c r="I88" s="237"/>
      <c r="J88" s="238">
        <f>ROUND(I88*H88,2)</f>
        <v>0</v>
      </c>
      <c r="K88" s="234" t="s">
        <v>207</v>
      </c>
      <c r="L88" s="43"/>
      <c r="M88" s="239" t="s">
        <v>19</v>
      </c>
      <c r="N88" s="240" t="s">
        <v>42</v>
      </c>
      <c r="O88" s="83"/>
      <c r="P88" s="228">
        <f>O88*H88</f>
        <v>0</v>
      </c>
      <c r="Q88" s="228">
        <v>0</v>
      </c>
      <c r="R88" s="228">
        <f>Q88*H88</f>
        <v>0</v>
      </c>
      <c r="S88" s="228">
        <v>0</v>
      </c>
      <c r="T88" s="229">
        <f>S88*H88</f>
        <v>0</v>
      </c>
      <c r="U88" s="37"/>
      <c r="V88" s="37"/>
      <c r="W88" s="37"/>
      <c r="X88" s="37"/>
      <c r="Y88" s="37"/>
      <c r="Z88" s="37"/>
      <c r="AA88" s="37"/>
      <c r="AB88" s="37"/>
      <c r="AC88" s="37"/>
      <c r="AD88" s="37"/>
      <c r="AE88" s="37"/>
      <c r="AR88" s="230" t="s">
        <v>209</v>
      </c>
      <c r="AT88" s="230" t="s">
        <v>259</v>
      </c>
      <c r="AU88" s="230" t="s">
        <v>78</v>
      </c>
      <c r="AY88" s="16" t="s">
        <v>202</v>
      </c>
      <c r="BE88" s="231">
        <f>IF(N88="základní",J88,0)</f>
        <v>0</v>
      </c>
      <c r="BF88" s="231">
        <f>IF(N88="snížená",J88,0)</f>
        <v>0</v>
      </c>
      <c r="BG88" s="231">
        <f>IF(N88="zákl. přenesená",J88,0)</f>
        <v>0</v>
      </c>
      <c r="BH88" s="231">
        <f>IF(N88="sníž. přenesená",J88,0)</f>
        <v>0</v>
      </c>
      <c r="BI88" s="231">
        <f>IF(N88="nulová",J88,0)</f>
        <v>0</v>
      </c>
      <c r="BJ88" s="16" t="s">
        <v>78</v>
      </c>
      <c r="BK88" s="231">
        <f>ROUND(I88*H88,2)</f>
        <v>0</v>
      </c>
      <c r="BL88" s="16" t="s">
        <v>209</v>
      </c>
      <c r="BM88" s="230" t="s">
        <v>1509</v>
      </c>
    </row>
    <row r="89" s="2" customFormat="1" ht="21.75" customHeight="1">
      <c r="A89" s="37"/>
      <c r="B89" s="38"/>
      <c r="C89" s="232" t="s">
        <v>80</v>
      </c>
      <c r="D89" s="232" t="s">
        <v>259</v>
      </c>
      <c r="E89" s="233" t="s">
        <v>1510</v>
      </c>
      <c r="F89" s="234" t="s">
        <v>1511</v>
      </c>
      <c r="G89" s="235" t="s">
        <v>266</v>
      </c>
      <c r="H89" s="236">
        <v>2</v>
      </c>
      <c r="I89" s="237"/>
      <c r="J89" s="238">
        <f>ROUND(I89*H89,2)</f>
        <v>0</v>
      </c>
      <c r="K89" s="234" t="s">
        <v>207</v>
      </c>
      <c r="L89" s="43"/>
      <c r="M89" s="239" t="s">
        <v>19</v>
      </c>
      <c r="N89" s="240" t="s">
        <v>42</v>
      </c>
      <c r="O89" s="83"/>
      <c r="P89" s="228">
        <f>O89*H89</f>
        <v>0</v>
      </c>
      <c r="Q89" s="228">
        <v>0</v>
      </c>
      <c r="R89" s="228">
        <f>Q89*H89</f>
        <v>0</v>
      </c>
      <c r="S89" s="228">
        <v>0</v>
      </c>
      <c r="T89" s="229">
        <f>S89*H89</f>
        <v>0</v>
      </c>
      <c r="U89" s="37"/>
      <c r="V89" s="37"/>
      <c r="W89" s="37"/>
      <c r="X89" s="37"/>
      <c r="Y89" s="37"/>
      <c r="Z89" s="37"/>
      <c r="AA89" s="37"/>
      <c r="AB89" s="37"/>
      <c r="AC89" s="37"/>
      <c r="AD89" s="37"/>
      <c r="AE89" s="37"/>
      <c r="AR89" s="230" t="s">
        <v>209</v>
      </c>
      <c r="AT89" s="230" t="s">
        <v>259</v>
      </c>
      <c r="AU89" s="230" t="s">
        <v>78</v>
      </c>
      <c r="AY89" s="16" t="s">
        <v>202</v>
      </c>
      <c r="BE89" s="231">
        <f>IF(N89="základní",J89,0)</f>
        <v>0</v>
      </c>
      <c r="BF89" s="231">
        <f>IF(N89="snížená",J89,0)</f>
        <v>0</v>
      </c>
      <c r="BG89" s="231">
        <f>IF(N89="zákl. přenesená",J89,0)</f>
        <v>0</v>
      </c>
      <c r="BH89" s="231">
        <f>IF(N89="sníž. přenesená",J89,0)</f>
        <v>0</v>
      </c>
      <c r="BI89" s="231">
        <f>IF(N89="nulová",J89,0)</f>
        <v>0</v>
      </c>
      <c r="BJ89" s="16" t="s">
        <v>78</v>
      </c>
      <c r="BK89" s="231">
        <f>ROUND(I89*H89,2)</f>
        <v>0</v>
      </c>
      <c r="BL89" s="16" t="s">
        <v>209</v>
      </c>
      <c r="BM89" s="230" t="s">
        <v>1512</v>
      </c>
    </row>
    <row r="90" s="2" customFormat="1" ht="33" customHeight="1">
      <c r="A90" s="37"/>
      <c r="B90" s="38"/>
      <c r="C90" s="232" t="s">
        <v>93</v>
      </c>
      <c r="D90" s="232" t="s">
        <v>259</v>
      </c>
      <c r="E90" s="233" t="s">
        <v>1513</v>
      </c>
      <c r="F90" s="234" t="s">
        <v>1514</v>
      </c>
      <c r="G90" s="235" t="s">
        <v>266</v>
      </c>
      <c r="H90" s="236">
        <v>1</v>
      </c>
      <c r="I90" s="237"/>
      <c r="J90" s="238">
        <f>ROUND(I90*H90,2)</f>
        <v>0</v>
      </c>
      <c r="K90" s="234" t="s">
        <v>207</v>
      </c>
      <c r="L90" s="43"/>
      <c r="M90" s="239" t="s">
        <v>19</v>
      </c>
      <c r="N90" s="240" t="s">
        <v>42</v>
      </c>
      <c r="O90" s="83"/>
      <c r="P90" s="228">
        <f>O90*H90</f>
        <v>0</v>
      </c>
      <c r="Q90" s="228">
        <v>0</v>
      </c>
      <c r="R90" s="228">
        <f>Q90*H90</f>
        <v>0</v>
      </c>
      <c r="S90" s="228">
        <v>0</v>
      </c>
      <c r="T90" s="229">
        <f>S90*H90</f>
        <v>0</v>
      </c>
      <c r="U90" s="37"/>
      <c r="V90" s="37"/>
      <c r="W90" s="37"/>
      <c r="X90" s="37"/>
      <c r="Y90" s="37"/>
      <c r="Z90" s="37"/>
      <c r="AA90" s="37"/>
      <c r="AB90" s="37"/>
      <c r="AC90" s="37"/>
      <c r="AD90" s="37"/>
      <c r="AE90" s="37"/>
      <c r="AR90" s="230" t="s">
        <v>209</v>
      </c>
      <c r="AT90" s="230" t="s">
        <v>259</v>
      </c>
      <c r="AU90" s="230" t="s">
        <v>78</v>
      </c>
      <c r="AY90" s="16" t="s">
        <v>202</v>
      </c>
      <c r="BE90" s="231">
        <f>IF(N90="základní",J90,0)</f>
        <v>0</v>
      </c>
      <c r="BF90" s="231">
        <f>IF(N90="snížená",J90,0)</f>
        <v>0</v>
      </c>
      <c r="BG90" s="231">
        <f>IF(N90="zákl. přenesená",J90,0)</f>
        <v>0</v>
      </c>
      <c r="BH90" s="231">
        <f>IF(N90="sníž. přenesená",J90,0)</f>
        <v>0</v>
      </c>
      <c r="BI90" s="231">
        <f>IF(N90="nulová",J90,0)</f>
        <v>0</v>
      </c>
      <c r="BJ90" s="16" t="s">
        <v>78</v>
      </c>
      <c r="BK90" s="231">
        <f>ROUND(I90*H90,2)</f>
        <v>0</v>
      </c>
      <c r="BL90" s="16" t="s">
        <v>209</v>
      </c>
      <c r="BM90" s="230" t="s">
        <v>1515</v>
      </c>
    </row>
    <row r="91" s="2" customFormat="1" ht="21.75" customHeight="1">
      <c r="A91" s="37"/>
      <c r="B91" s="38"/>
      <c r="C91" s="232" t="s">
        <v>209</v>
      </c>
      <c r="D91" s="232" t="s">
        <v>259</v>
      </c>
      <c r="E91" s="233" t="s">
        <v>1516</v>
      </c>
      <c r="F91" s="234" t="s">
        <v>1517</v>
      </c>
      <c r="G91" s="235" t="s">
        <v>266</v>
      </c>
      <c r="H91" s="236">
        <v>1</v>
      </c>
      <c r="I91" s="237"/>
      <c r="J91" s="238">
        <f>ROUND(I91*H91,2)</f>
        <v>0</v>
      </c>
      <c r="K91" s="234" t="s">
        <v>207</v>
      </c>
      <c r="L91" s="43"/>
      <c r="M91" s="239" t="s">
        <v>19</v>
      </c>
      <c r="N91" s="240" t="s">
        <v>42</v>
      </c>
      <c r="O91" s="83"/>
      <c r="P91" s="228">
        <f>O91*H91</f>
        <v>0</v>
      </c>
      <c r="Q91" s="228">
        <v>0</v>
      </c>
      <c r="R91" s="228">
        <f>Q91*H91</f>
        <v>0</v>
      </c>
      <c r="S91" s="228">
        <v>0</v>
      </c>
      <c r="T91" s="229">
        <f>S91*H91</f>
        <v>0</v>
      </c>
      <c r="U91" s="37"/>
      <c r="V91" s="37"/>
      <c r="W91" s="37"/>
      <c r="X91" s="37"/>
      <c r="Y91" s="37"/>
      <c r="Z91" s="37"/>
      <c r="AA91" s="37"/>
      <c r="AB91" s="37"/>
      <c r="AC91" s="37"/>
      <c r="AD91" s="37"/>
      <c r="AE91" s="37"/>
      <c r="AR91" s="230" t="s">
        <v>209</v>
      </c>
      <c r="AT91" s="230" t="s">
        <v>259</v>
      </c>
      <c r="AU91" s="230" t="s">
        <v>78</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209</v>
      </c>
      <c r="BM91" s="230" t="s">
        <v>1518</v>
      </c>
    </row>
    <row r="92" s="2" customFormat="1" ht="21.75" customHeight="1">
      <c r="A92" s="37"/>
      <c r="B92" s="38"/>
      <c r="C92" s="232" t="s">
        <v>220</v>
      </c>
      <c r="D92" s="232" t="s">
        <v>259</v>
      </c>
      <c r="E92" s="233" t="s">
        <v>1519</v>
      </c>
      <c r="F92" s="234" t="s">
        <v>1520</v>
      </c>
      <c r="G92" s="235" t="s">
        <v>266</v>
      </c>
      <c r="H92" s="236">
        <v>2</v>
      </c>
      <c r="I92" s="237"/>
      <c r="J92" s="238">
        <f>ROUND(I92*H92,2)</f>
        <v>0</v>
      </c>
      <c r="K92" s="234" t="s">
        <v>207</v>
      </c>
      <c r="L92" s="43"/>
      <c r="M92" s="239" t="s">
        <v>19</v>
      </c>
      <c r="N92" s="240" t="s">
        <v>42</v>
      </c>
      <c r="O92" s="83"/>
      <c r="P92" s="228">
        <f>O92*H92</f>
        <v>0</v>
      </c>
      <c r="Q92" s="228">
        <v>0</v>
      </c>
      <c r="R92" s="228">
        <f>Q92*H92</f>
        <v>0</v>
      </c>
      <c r="S92" s="228">
        <v>0</v>
      </c>
      <c r="T92" s="229">
        <f>S92*H92</f>
        <v>0</v>
      </c>
      <c r="U92" s="37"/>
      <c r="V92" s="37"/>
      <c r="W92" s="37"/>
      <c r="X92" s="37"/>
      <c r="Y92" s="37"/>
      <c r="Z92" s="37"/>
      <c r="AA92" s="37"/>
      <c r="AB92" s="37"/>
      <c r="AC92" s="37"/>
      <c r="AD92" s="37"/>
      <c r="AE92" s="37"/>
      <c r="AR92" s="230" t="s">
        <v>355</v>
      </c>
      <c r="AT92" s="230" t="s">
        <v>259</v>
      </c>
      <c r="AU92" s="230" t="s">
        <v>78</v>
      </c>
      <c r="AY92" s="16" t="s">
        <v>202</v>
      </c>
      <c r="BE92" s="231">
        <f>IF(N92="základní",J92,0)</f>
        <v>0</v>
      </c>
      <c r="BF92" s="231">
        <f>IF(N92="snížená",J92,0)</f>
        <v>0</v>
      </c>
      <c r="BG92" s="231">
        <f>IF(N92="zákl. přenesená",J92,0)</f>
        <v>0</v>
      </c>
      <c r="BH92" s="231">
        <f>IF(N92="sníž. přenesená",J92,0)</f>
        <v>0</v>
      </c>
      <c r="BI92" s="231">
        <f>IF(N92="nulová",J92,0)</f>
        <v>0</v>
      </c>
      <c r="BJ92" s="16" t="s">
        <v>78</v>
      </c>
      <c r="BK92" s="231">
        <f>ROUND(I92*H92,2)</f>
        <v>0</v>
      </c>
      <c r="BL92" s="16" t="s">
        <v>355</v>
      </c>
      <c r="BM92" s="230" t="s">
        <v>1521</v>
      </c>
    </row>
    <row r="93" s="2" customFormat="1" ht="21.75" customHeight="1">
      <c r="A93" s="37"/>
      <c r="B93" s="38"/>
      <c r="C93" s="232" t="s">
        <v>224</v>
      </c>
      <c r="D93" s="232" t="s">
        <v>259</v>
      </c>
      <c r="E93" s="233" t="s">
        <v>1522</v>
      </c>
      <c r="F93" s="234" t="s">
        <v>1523</v>
      </c>
      <c r="G93" s="235" t="s">
        <v>266</v>
      </c>
      <c r="H93" s="236">
        <v>4</v>
      </c>
      <c r="I93" s="237"/>
      <c r="J93" s="238">
        <f>ROUND(I93*H93,2)</f>
        <v>0</v>
      </c>
      <c r="K93" s="234" t="s">
        <v>207</v>
      </c>
      <c r="L93" s="43"/>
      <c r="M93" s="239" t="s">
        <v>19</v>
      </c>
      <c r="N93" s="240" t="s">
        <v>42</v>
      </c>
      <c r="O93" s="83"/>
      <c r="P93" s="228">
        <f>O93*H93</f>
        <v>0</v>
      </c>
      <c r="Q93" s="228">
        <v>0</v>
      </c>
      <c r="R93" s="228">
        <f>Q93*H93</f>
        <v>0</v>
      </c>
      <c r="S93" s="228">
        <v>0</v>
      </c>
      <c r="T93" s="229">
        <f>S93*H93</f>
        <v>0</v>
      </c>
      <c r="U93" s="37"/>
      <c r="V93" s="37"/>
      <c r="W93" s="37"/>
      <c r="X93" s="37"/>
      <c r="Y93" s="37"/>
      <c r="Z93" s="37"/>
      <c r="AA93" s="37"/>
      <c r="AB93" s="37"/>
      <c r="AC93" s="37"/>
      <c r="AD93" s="37"/>
      <c r="AE93" s="37"/>
      <c r="AR93" s="230" t="s">
        <v>355</v>
      </c>
      <c r="AT93" s="230" t="s">
        <v>259</v>
      </c>
      <c r="AU93" s="230" t="s">
        <v>78</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355</v>
      </c>
      <c r="BM93" s="230" t="s">
        <v>1524</v>
      </c>
    </row>
    <row r="94" s="2" customFormat="1" ht="21.75" customHeight="1">
      <c r="A94" s="37"/>
      <c r="B94" s="38"/>
      <c r="C94" s="232" t="s">
        <v>228</v>
      </c>
      <c r="D94" s="232" t="s">
        <v>259</v>
      </c>
      <c r="E94" s="233" t="s">
        <v>1525</v>
      </c>
      <c r="F94" s="234" t="s">
        <v>1526</v>
      </c>
      <c r="G94" s="235" t="s">
        <v>266</v>
      </c>
      <c r="H94" s="236">
        <v>8</v>
      </c>
      <c r="I94" s="237"/>
      <c r="J94" s="238">
        <f>ROUND(I94*H94,2)</f>
        <v>0</v>
      </c>
      <c r="K94" s="234" t="s">
        <v>207</v>
      </c>
      <c r="L94" s="43"/>
      <c r="M94" s="239" t="s">
        <v>19</v>
      </c>
      <c r="N94" s="240" t="s">
        <v>42</v>
      </c>
      <c r="O94" s="83"/>
      <c r="P94" s="228">
        <f>O94*H94</f>
        <v>0</v>
      </c>
      <c r="Q94" s="228">
        <v>0</v>
      </c>
      <c r="R94" s="228">
        <f>Q94*H94</f>
        <v>0</v>
      </c>
      <c r="S94" s="228">
        <v>0</v>
      </c>
      <c r="T94" s="229">
        <f>S94*H94</f>
        <v>0</v>
      </c>
      <c r="U94" s="37"/>
      <c r="V94" s="37"/>
      <c r="W94" s="37"/>
      <c r="X94" s="37"/>
      <c r="Y94" s="37"/>
      <c r="Z94" s="37"/>
      <c r="AA94" s="37"/>
      <c r="AB94" s="37"/>
      <c r="AC94" s="37"/>
      <c r="AD94" s="37"/>
      <c r="AE94" s="37"/>
      <c r="AR94" s="230" t="s">
        <v>355</v>
      </c>
      <c r="AT94" s="230" t="s">
        <v>259</v>
      </c>
      <c r="AU94" s="230" t="s">
        <v>78</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355</v>
      </c>
      <c r="BM94" s="230" t="s">
        <v>1527</v>
      </c>
    </row>
    <row r="95" s="2" customFormat="1" ht="21.75" customHeight="1">
      <c r="A95" s="37"/>
      <c r="B95" s="38"/>
      <c r="C95" s="232" t="s">
        <v>208</v>
      </c>
      <c r="D95" s="232" t="s">
        <v>259</v>
      </c>
      <c r="E95" s="233" t="s">
        <v>1528</v>
      </c>
      <c r="F95" s="234" t="s">
        <v>1529</v>
      </c>
      <c r="G95" s="235" t="s">
        <v>266</v>
      </c>
      <c r="H95" s="236">
        <v>2</v>
      </c>
      <c r="I95" s="237"/>
      <c r="J95" s="238">
        <f>ROUND(I95*H95,2)</f>
        <v>0</v>
      </c>
      <c r="K95" s="234" t="s">
        <v>207</v>
      </c>
      <c r="L95" s="43"/>
      <c r="M95" s="239" t="s">
        <v>19</v>
      </c>
      <c r="N95" s="240" t="s">
        <v>42</v>
      </c>
      <c r="O95" s="83"/>
      <c r="P95" s="228">
        <f>O95*H95</f>
        <v>0</v>
      </c>
      <c r="Q95" s="228">
        <v>0</v>
      </c>
      <c r="R95" s="228">
        <f>Q95*H95</f>
        <v>0</v>
      </c>
      <c r="S95" s="228">
        <v>0</v>
      </c>
      <c r="T95" s="229">
        <f>S95*H95</f>
        <v>0</v>
      </c>
      <c r="U95" s="37"/>
      <c r="V95" s="37"/>
      <c r="W95" s="37"/>
      <c r="X95" s="37"/>
      <c r="Y95" s="37"/>
      <c r="Z95" s="37"/>
      <c r="AA95" s="37"/>
      <c r="AB95" s="37"/>
      <c r="AC95" s="37"/>
      <c r="AD95" s="37"/>
      <c r="AE95" s="37"/>
      <c r="AR95" s="230" t="s">
        <v>209</v>
      </c>
      <c r="AT95" s="230" t="s">
        <v>259</v>
      </c>
      <c r="AU95" s="230" t="s">
        <v>78</v>
      </c>
      <c r="AY95" s="16" t="s">
        <v>202</v>
      </c>
      <c r="BE95" s="231">
        <f>IF(N95="základní",J95,0)</f>
        <v>0</v>
      </c>
      <c r="BF95" s="231">
        <f>IF(N95="snížená",J95,0)</f>
        <v>0</v>
      </c>
      <c r="BG95" s="231">
        <f>IF(N95="zákl. přenesená",J95,0)</f>
        <v>0</v>
      </c>
      <c r="BH95" s="231">
        <f>IF(N95="sníž. přenesená",J95,0)</f>
        <v>0</v>
      </c>
      <c r="BI95" s="231">
        <f>IF(N95="nulová",J95,0)</f>
        <v>0</v>
      </c>
      <c r="BJ95" s="16" t="s">
        <v>78</v>
      </c>
      <c r="BK95" s="231">
        <f>ROUND(I95*H95,2)</f>
        <v>0</v>
      </c>
      <c r="BL95" s="16" t="s">
        <v>209</v>
      </c>
      <c r="BM95" s="230" t="s">
        <v>1530</v>
      </c>
    </row>
    <row r="96" s="2" customFormat="1" ht="21.75" customHeight="1">
      <c r="A96" s="37"/>
      <c r="B96" s="38"/>
      <c r="C96" s="232" t="s">
        <v>235</v>
      </c>
      <c r="D96" s="232" t="s">
        <v>259</v>
      </c>
      <c r="E96" s="233" t="s">
        <v>1531</v>
      </c>
      <c r="F96" s="234" t="s">
        <v>1532</v>
      </c>
      <c r="G96" s="235" t="s">
        <v>266</v>
      </c>
      <c r="H96" s="236">
        <v>1</v>
      </c>
      <c r="I96" s="237"/>
      <c r="J96" s="238">
        <f>ROUND(I96*H96,2)</f>
        <v>0</v>
      </c>
      <c r="K96" s="234" t="s">
        <v>207</v>
      </c>
      <c r="L96" s="43"/>
      <c r="M96" s="239" t="s">
        <v>19</v>
      </c>
      <c r="N96" s="240" t="s">
        <v>42</v>
      </c>
      <c r="O96" s="83"/>
      <c r="P96" s="228">
        <f>O96*H96</f>
        <v>0</v>
      </c>
      <c r="Q96" s="228">
        <v>0</v>
      </c>
      <c r="R96" s="228">
        <f>Q96*H96</f>
        <v>0</v>
      </c>
      <c r="S96" s="228">
        <v>0</v>
      </c>
      <c r="T96" s="229">
        <f>S96*H96</f>
        <v>0</v>
      </c>
      <c r="U96" s="37"/>
      <c r="V96" s="37"/>
      <c r="W96" s="37"/>
      <c r="X96" s="37"/>
      <c r="Y96" s="37"/>
      <c r="Z96" s="37"/>
      <c r="AA96" s="37"/>
      <c r="AB96" s="37"/>
      <c r="AC96" s="37"/>
      <c r="AD96" s="37"/>
      <c r="AE96" s="37"/>
      <c r="AR96" s="230" t="s">
        <v>209</v>
      </c>
      <c r="AT96" s="230" t="s">
        <v>259</v>
      </c>
      <c r="AU96" s="230" t="s">
        <v>78</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1533</v>
      </c>
    </row>
    <row r="97" s="2" customFormat="1" ht="21.75" customHeight="1">
      <c r="A97" s="37"/>
      <c r="B97" s="38"/>
      <c r="C97" s="232" t="s">
        <v>239</v>
      </c>
      <c r="D97" s="232" t="s">
        <v>259</v>
      </c>
      <c r="E97" s="233" t="s">
        <v>1534</v>
      </c>
      <c r="F97" s="234" t="s">
        <v>1535</v>
      </c>
      <c r="G97" s="235" t="s">
        <v>266</v>
      </c>
      <c r="H97" s="236">
        <v>1</v>
      </c>
      <c r="I97" s="237"/>
      <c r="J97" s="238">
        <f>ROUND(I97*H97,2)</f>
        <v>0</v>
      </c>
      <c r="K97" s="234" t="s">
        <v>207</v>
      </c>
      <c r="L97" s="43"/>
      <c r="M97" s="239" t="s">
        <v>19</v>
      </c>
      <c r="N97" s="240" t="s">
        <v>42</v>
      </c>
      <c r="O97" s="83"/>
      <c r="P97" s="228">
        <f>O97*H97</f>
        <v>0</v>
      </c>
      <c r="Q97" s="228">
        <v>0</v>
      </c>
      <c r="R97" s="228">
        <f>Q97*H97</f>
        <v>0</v>
      </c>
      <c r="S97" s="228">
        <v>0</v>
      </c>
      <c r="T97" s="229">
        <f>S97*H97</f>
        <v>0</v>
      </c>
      <c r="U97" s="37"/>
      <c r="V97" s="37"/>
      <c r="W97" s="37"/>
      <c r="X97" s="37"/>
      <c r="Y97" s="37"/>
      <c r="Z97" s="37"/>
      <c r="AA97" s="37"/>
      <c r="AB97" s="37"/>
      <c r="AC97" s="37"/>
      <c r="AD97" s="37"/>
      <c r="AE97" s="37"/>
      <c r="AR97" s="230" t="s">
        <v>209</v>
      </c>
      <c r="AT97" s="230" t="s">
        <v>259</v>
      </c>
      <c r="AU97" s="230" t="s">
        <v>78</v>
      </c>
      <c r="AY97" s="16" t="s">
        <v>202</v>
      </c>
      <c r="BE97" s="231">
        <f>IF(N97="základní",J97,0)</f>
        <v>0</v>
      </c>
      <c r="BF97" s="231">
        <f>IF(N97="snížená",J97,0)</f>
        <v>0</v>
      </c>
      <c r="BG97" s="231">
        <f>IF(N97="zákl. přenesená",J97,0)</f>
        <v>0</v>
      </c>
      <c r="BH97" s="231">
        <f>IF(N97="sníž. přenesená",J97,0)</f>
        <v>0</v>
      </c>
      <c r="BI97" s="231">
        <f>IF(N97="nulová",J97,0)</f>
        <v>0</v>
      </c>
      <c r="BJ97" s="16" t="s">
        <v>78</v>
      </c>
      <c r="BK97" s="231">
        <f>ROUND(I97*H97,2)</f>
        <v>0</v>
      </c>
      <c r="BL97" s="16" t="s">
        <v>209</v>
      </c>
      <c r="BM97" s="230" t="s">
        <v>1536</v>
      </c>
    </row>
    <row r="98" s="2" customFormat="1" ht="21.75" customHeight="1">
      <c r="A98" s="37"/>
      <c r="B98" s="38"/>
      <c r="C98" s="232" t="s">
        <v>243</v>
      </c>
      <c r="D98" s="232" t="s">
        <v>259</v>
      </c>
      <c r="E98" s="233" t="s">
        <v>1537</v>
      </c>
      <c r="F98" s="234" t="s">
        <v>1538</v>
      </c>
      <c r="G98" s="235" t="s">
        <v>266</v>
      </c>
      <c r="H98" s="236">
        <v>1</v>
      </c>
      <c r="I98" s="237"/>
      <c r="J98" s="238">
        <f>ROUND(I98*H98,2)</f>
        <v>0</v>
      </c>
      <c r="K98" s="234" t="s">
        <v>207</v>
      </c>
      <c r="L98" s="43"/>
      <c r="M98" s="239" t="s">
        <v>19</v>
      </c>
      <c r="N98" s="240" t="s">
        <v>42</v>
      </c>
      <c r="O98" s="83"/>
      <c r="P98" s="228">
        <f>O98*H98</f>
        <v>0</v>
      </c>
      <c r="Q98" s="228">
        <v>0</v>
      </c>
      <c r="R98" s="228">
        <f>Q98*H98</f>
        <v>0</v>
      </c>
      <c r="S98" s="228">
        <v>0</v>
      </c>
      <c r="T98" s="229">
        <f>S98*H98</f>
        <v>0</v>
      </c>
      <c r="U98" s="37"/>
      <c r="V98" s="37"/>
      <c r="W98" s="37"/>
      <c r="X98" s="37"/>
      <c r="Y98" s="37"/>
      <c r="Z98" s="37"/>
      <c r="AA98" s="37"/>
      <c r="AB98" s="37"/>
      <c r="AC98" s="37"/>
      <c r="AD98" s="37"/>
      <c r="AE98" s="37"/>
      <c r="AR98" s="230" t="s">
        <v>209</v>
      </c>
      <c r="AT98" s="230" t="s">
        <v>259</v>
      </c>
      <c r="AU98" s="230" t="s">
        <v>78</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1539</v>
      </c>
    </row>
    <row r="99" s="2" customFormat="1" ht="21.75" customHeight="1">
      <c r="A99" s="37"/>
      <c r="B99" s="38"/>
      <c r="C99" s="232" t="s">
        <v>247</v>
      </c>
      <c r="D99" s="232" t="s">
        <v>259</v>
      </c>
      <c r="E99" s="233" t="s">
        <v>1540</v>
      </c>
      <c r="F99" s="234" t="s">
        <v>1541</v>
      </c>
      <c r="G99" s="235" t="s">
        <v>1542</v>
      </c>
      <c r="H99" s="236">
        <v>16</v>
      </c>
      <c r="I99" s="237"/>
      <c r="J99" s="238">
        <f>ROUND(I99*H99,2)</f>
        <v>0</v>
      </c>
      <c r="K99" s="234" t="s">
        <v>207</v>
      </c>
      <c r="L99" s="43"/>
      <c r="M99" s="239" t="s">
        <v>19</v>
      </c>
      <c r="N99" s="240" t="s">
        <v>42</v>
      </c>
      <c r="O99" s="83"/>
      <c r="P99" s="228">
        <f>O99*H99</f>
        <v>0</v>
      </c>
      <c r="Q99" s="228">
        <v>0</v>
      </c>
      <c r="R99" s="228">
        <f>Q99*H99</f>
        <v>0</v>
      </c>
      <c r="S99" s="228">
        <v>0</v>
      </c>
      <c r="T99" s="229">
        <f>S99*H99</f>
        <v>0</v>
      </c>
      <c r="U99" s="37"/>
      <c r="V99" s="37"/>
      <c r="W99" s="37"/>
      <c r="X99" s="37"/>
      <c r="Y99" s="37"/>
      <c r="Z99" s="37"/>
      <c r="AA99" s="37"/>
      <c r="AB99" s="37"/>
      <c r="AC99" s="37"/>
      <c r="AD99" s="37"/>
      <c r="AE99" s="37"/>
      <c r="AR99" s="230" t="s">
        <v>209</v>
      </c>
      <c r="AT99" s="230" t="s">
        <v>259</v>
      </c>
      <c r="AU99" s="230" t="s">
        <v>78</v>
      </c>
      <c r="AY99" s="16" t="s">
        <v>202</v>
      </c>
      <c r="BE99" s="231">
        <f>IF(N99="základní",J99,0)</f>
        <v>0</v>
      </c>
      <c r="BF99" s="231">
        <f>IF(N99="snížená",J99,0)</f>
        <v>0</v>
      </c>
      <c r="BG99" s="231">
        <f>IF(N99="zákl. přenesená",J99,0)</f>
        <v>0</v>
      </c>
      <c r="BH99" s="231">
        <f>IF(N99="sníž. přenesená",J99,0)</f>
        <v>0</v>
      </c>
      <c r="BI99" s="231">
        <f>IF(N99="nulová",J99,0)</f>
        <v>0</v>
      </c>
      <c r="BJ99" s="16" t="s">
        <v>78</v>
      </c>
      <c r="BK99" s="231">
        <f>ROUND(I99*H99,2)</f>
        <v>0</v>
      </c>
      <c r="BL99" s="16" t="s">
        <v>209</v>
      </c>
      <c r="BM99" s="230" t="s">
        <v>1543</v>
      </c>
    </row>
    <row r="100" s="2" customFormat="1" ht="21.75" customHeight="1">
      <c r="A100" s="37"/>
      <c r="B100" s="38"/>
      <c r="C100" s="232" t="s">
        <v>251</v>
      </c>
      <c r="D100" s="232" t="s">
        <v>259</v>
      </c>
      <c r="E100" s="233" t="s">
        <v>1544</v>
      </c>
      <c r="F100" s="234" t="s">
        <v>1545</v>
      </c>
      <c r="G100" s="235" t="s">
        <v>266</v>
      </c>
      <c r="H100" s="236">
        <v>2</v>
      </c>
      <c r="I100" s="237"/>
      <c r="J100" s="238">
        <f>ROUND(I100*H100,2)</f>
        <v>0</v>
      </c>
      <c r="K100" s="234" t="s">
        <v>207</v>
      </c>
      <c r="L100" s="43"/>
      <c r="M100" s="239" t="s">
        <v>19</v>
      </c>
      <c r="N100" s="240" t="s">
        <v>42</v>
      </c>
      <c r="O100" s="83"/>
      <c r="P100" s="228">
        <f>O100*H100</f>
        <v>0</v>
      </c>
      <c r="Q100" s="228">
        <v>0</v>
      </c>
      <c r="R100" s="228">
        <f>Q100*H100</f>
        <v>0</v>
      </c>
      <c r="S100" s="228">
        <v>0</v>
      </c>
      <c r="T100" s="229">
        <f>S100*H100</f>
        <v>0</v>
      </c>
      <c r="U100" s="37"/>
      <c r="V100" s="37"/>
      <c r="W100" s="37"/>
      <c r="X100" s="37"/>
      <c r="Y100" s="37"/>
      <c r="Z100" s="37"/>
      <c r="AA100" s="37"/>
      <c r="AB100" s="37"/>
      <c r="AC100" s="37"/>
      <c r="AD100" s="37"/>
      <c r="AE100" s="37"/>
      <c r="AR100" s="230" t="s">
        <v>209</v>
      </c>
      <c r="AT100" s="230" t="s">
        <v>259</v>
      </c>
      <c r="AU100" s="230" t="s">
        <v>78</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209</v>
      </c>
      <c r="BM100" s="230" t="s">
        <v>1546</v>
      </c>
    </row>
    <row r="101" s="2" customFormat="1" ht="21.75" customHeight="1">
      <c r="A101" s="37"/>
      <c r="B101" s="38"/>
      <c r="C101" s="232" t="s">
        <v>255</v>
      </c>
      <c r="D101" s="232" t="s">
        <v>259</v>
      </c>
      <c r="E101" s="233" t="s">
        <v>1547</v>
      </c>
      <c r="F101" s="234" t="s">
        <v>1548</v>
      </c>
      <c r="G101" s="235" t="s">
        <v>266</v>
      </c>
      <c r="H101" s="236">
        <v>6</v>
      </c>
      <c r="I101" s="237"/>
      <c r="J101" s="238">
        <f>ROUND(I101*H101,2)</f>
        <v>0</v>
      </c>
      <c r="K101" s="234" t="s">
        <v>207</v>
      </c>
      <c r="L101" s="43"/>
      <c r="M101" s="239" t="s">
        <v>19</v>
      </c>
      <c r="N101" s="240" t="s">
        <v>42</v>
      </c>
      <c r="O101" s="83"/>
      <c r="P101" s="228">
        <f>O101*H101</f>
        <v>0</v>
      </c>
      <c r="Q101" s="228">
        <v>0</v>
      </c>
      <c r="R101" s="228">
        <f>Q101*H101</f>
        <v>0</v>
      </c>
      <c r="S101" s="228">
        <v>0</v>
      </c>
      <c r="T101" s="229">
        <f>S101*H101</f>
        <v>0</v>
      </c>
      <c r="U101" s="37"/>
      <c r="V101" s="37"/>
      <c r="W101" s="37"/>
      <c r="X101" s="37"/>
      <c r="Y101" s="37"/>
      <c r="Z101" s="37"/>
      <c r="AA101" s="37"/>
      <c r="AB101" s="37"/>
      <c r="AC101" s="37"/>
      <c r="AD101" s="37"/>
      <c r="AE101" s="37"/>
      <c r="AR101" s="230" t="s">
        <v>209</v>
      </c>
      <c r="AT101" s="230" t="s">
        <v>259</v>
      </c>
      <c r="AU101" s="230" t="s">
        <v>78</v>
      </c>
      <c r="AY101" s="16" t="s">
        <v>202</v>
      </c>
      <c r="BE101" s="231">
        <f>IF(N101="základní",J101,0)</f>
        <v>0</v>
      </c>
      <c r="BF101" s="231">
        <f>IF(N101="snížená",J101,0)</f>
        <v>0</v>
      </c>
      <c r="BG101" s="231">
        <f>IF(N101="zákl. přenesená",J101,0)</f>
        <v>0</v>
      </c>
      <c r="BH101" s="231">
        <f>IF(N101="sníž. přenesená",J101,0)</f>
        <v>0</v>
      </c>
      <c r="BI101" s="231">
        <f>IF(N101="nulová",J101,0)</f>
        <v>0</v>
      </c>
      <c r="BJ101" s="16" t="s">
        <v>78</v>
      </c>
      <c r="BK101" s="231">
        <f>ROUND(I101*H101,2)</f>
        <v>0</v>
      </c>
      <c r="BL101" s="16" t="s">
        <v>209</v>
      </c>
      <c r="BM101" s="230" t="s">
        <v>1549</v>
      </c>
    </row>
    <row r="102" s="2" customFormat="1" ht="21.75" customHeight="1">
      <c r="A102" s="37"/>
      <c r="B102" s="38"/>
      <c r="C102" s="232" t="s">
        <v>8</v>
      </c>
      <c r="D102" s="232" t="s">
        <v>259</v>
      </c>
      <c r="E102" s="233" t="s">
        <v>1550</v>
      </c>
      <c r="F102" s="234" t="s">
        <v>1551</v>
      </c>
      <c r="G102" s="235" t="s">
        <v>266</v>
      </c>
      <c r="H102" s="236">
        <v>2</v>
      </c>
      <c r="I102" s="237"/>
      <c r="J102" s="238">
        <f>ROUND(I102*H102,2)</f>
        <v>0</v>
      </c>
      <c r="K102" s="234" t="s">
        <v>207</v>
      </c>
      <c r="L102" s="43"/>
      <c r="M102" s="239" t="s">
        <v>19</v>
      </c>
      <c r="N102" s="240" t="s">
        <v>42</v>
      </c>
      <c r="O102" s="83"/>
      <c r="P102" s="228">
        <f>O102*H102</f>
        <v>0</v>
      </c>
      <c r="Q102" s="228">
        <v>0</v>
      </c>
      <c r="R102" s="228">
        <f>Q102*H102</f>
        <v>0</v>
      </c>
      <c r="S102" s="228">
        <v>0</v>
      </c>
      <c r="T102" s="229">
        <f>S102*H102</f>
        <v>0</v>
      </c>
      <c r="U102" s="37"/>
      <c r="V102" s="37"/>
      <c r="W102" s="37"/>
      <c r="X102" s="37"/>
      <c r="Y102" s="37"/>
      <c r="Z102" s="37"/>
      <c r="AA102" s="37"/>
      <c r="AB102" s="37"/>
      <c r="AC102" s="37"/>
      <c r="AD102" s="37"/>
      <c r="AE102" s="37"/>
      <c r="AR102" s="230" t="s">
        <v>209</v>
      </c>
      <c r="AT102" s="230" t="s">
        <v>259</v>
      </c>
      <c r="AU102" s="230" t="s">
        <v>78</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209</v>
      </c>
      <c r="BM102" s="230" t="s">
        <v>1552</v>
      </c>
    </row>
    <row r="103" s="2" customFormat="1" ht="21.75" customHeight="1">
      <c r="A103" s="37"/>
      <c r="B103" s="38"/>
      <c r="C103" s="232" t="s">
        <v>263</v>
      </c>
      <c r="D103" s="232" t="s">
        <v>259</v>
      </c>
      <c r="E103" s="233" t="s">
        <v>1553</v>
      </c>
      <c r="F103" s="234" t="s">
        <v>1554</v>
      </c>
      <c r="G103" s="235" t="s">
        <v>266</v>
      </c>
      <c r="H103" s="236">
        <v>150</v>
      </c>
      <c r="I103" s="237"/>
      <c r="J103" s="238">
        <f>ROUND(I103*H103,2)</f>
        <v>0</v>
      </c>
      <c r="K103" s="234" t="s">
        <v>207</v>
      </c>
      <c r="L103" s="43"/>
      <c r="M103" s="239" t="s">
        <v>19</v>
      </c>
      <c r="N103" s="240" t="s">
        <v>42</v>
      </c>
      <c r="O103" s="83"/>
      <c r="P103" s="228">
        <f>O103*H103</f>
        <v>0</v>
      </c>
      <c r="Q103" s="228">
        <v>0</v>
      </c>
      <c r="R103" s="228">
        <f>Q103*H103</f>
        <v>0</v>
      </c>
      <c r="S103" s="228">
        <v>0</v>
      </c>
      <c r="T103" s="229">
        <f>S103*H103</f>
        <v>0</v>
      </c>
      <c r="U103" s="37"/>
      <c r="V103" s="37"/>
      <c r="W103" s="37"/>
      <c r="X103" s="37"/>
      <c r="Y103" s="37"/>
      <c r="Z103" s="37"/>
      <c r="AA103" s="37"/>
      <c r="AB103" s="37"/>
      <c r="AC103" s="37"/>
      <c r="AD103" s="37"/>
      <c r="AE103" s="37"/>
      <c r="AR103" s="230" t="s">
        <v>209</v>
      </c>
      <c r="AT103" s="230" t="s">
        <v>259</v>
      </c>
      <c r="AU103" s="230" t="s">
        <v>78</v>
      </c>
      <c r="AY103" s="16" t="s">
        <v>202</v>
      </c>
      <c r="BE103" s="231">
        <f>IF(N103="základní",J103,0)</f>
        <v>0</v>
      </c>
      <c r="BF103" s="231">
        <f>IF(N103="snížená",J103,0)</f>
        <v>0</v>
      </c>
      <c r="BG103" s="231">
        <f>IF(N103="zákl. přenesená",J103,0)</f>
        <v>0</v>
      </c>
      <c r="BH103" s="231">
        <f>IF(N103="sníž. přenesená",J103,0)</f>
        <v>0</v>
      </c>
      <c r="BI103" s="231">
        <f>IF(N103="nulová",J103,0)</f>
        <v>0</v>
      </c>
      <c r="BJ103" s="16" t="s">
        <v>78</v>
      </c>
      <c r="BK103" s="231">
        <f>ROUND(I103*H103,2)</f>
        <v>0</v>
      </c>
      <c r="BL103" s="16" t="s">
        <v>209</v>
      </c>
      <c r="BM103" s="230" t="s">
        <v>1555</v>
      </c>
    </row>
    <row r="104" s="2" customFormat="1" ht="21.75" customHeight="1">
      <c r="A104" s="37"/>
      <c r="B104" s="38"/>
      <c r="C104" s="232" t="s">
        <v>268</v>
      </c>
      <c r="D104" s="232" t="s">
        <v>259</v>
      </c>
      <c r="E104" s="233" t="s">
        <v>1556</v>
      </c>
      <c r="F104" s="234" t="s">
        <v>1557</v>
      </c>
      <c r="G104" s="235" t="s">
        <v>266</v>
      </c>
      <c r="H104" s="236">
        <v>70</v>
      </c>
      <c r="I104" s="237"/>
      <c r="J104" s="238">
        <f>ROUND(I104*H104,2)</f>
        <v>0</v>
      </c>
      <c r="K104" s="234" t="s">
        <v>207</v>
      </c>
      <c r="L104" s="43"/>
      <c r="M104" s="239" t="s">
        <v>19</v>
      </c>
      <c r="N104" s="240" t="s">
        <v>42</v>
      </c>
      <c r="O104" s="83"/>
      <c r="P104" s="228">
        <f>O104*H104</f>
        <v>0</v>
      </c>
      <c r="Q104" s="228">
        <v>0</v>
      </c>
      <c r="R104" s="228">
        <f>Q104*H104</f>
        <v>0</v>
      </c>
      <c r="S104" s="228">
        <v>0</v>
      </c>
      <c r="T104" s="229">
        <f>S104*H104</f>
        <v>0</v>
      </c>
      <c r="U104" s="37"/>
      <c r="V104" s="37"/>
      <c r="W104" s="37"/>
      <c r="X104" s="37"/>
      <c r="Y104" s="37"/>
      <c r="Z104" s="37"/>
      <c r="AA104" s="37"/>
      <c r="AB104" s="37"/>
      <c r="AC104" s="37"/>
      <c r="AD104" s="37"/>
      <c r="AE104" s="37"/>
      <c r="AR104" s="230" t="s">
        <v>209</v>
      </c>
      <c r="AT104" s="230" t="s">
        <v>259</v>
      </c>
      <c r="AU104" s="230" t="s">
        <v>78</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1558</v>
      </c>
    </row>
    <row r="105" s="2" customFormat="1" ht="21.75" customHeight="1">
      <c r="A105" s="37"/>
      <c r="B105" s="38"/>
      <c r="C105" s="232" t="s">
        <v>272</v>
      </c>
      <c r="D105" s="232" t="s">
        <v>259</v>
      </c>
      <c r="E105" s="233" t="s">
        <v>1559</v>
      </c>
      <c r="F105" s="234" t="s">
        <v>1560</v>
      </c>
      <c r="G105" s="235" t="s">
        <v>266</v>
      </c>
      <c r="H105" s="236">
        <v>10</v>
      </c>
      <c r="I105" s="237"/>
      <c r="J105" s="238">
        <f>ROUND(I105*H105,2)</f>
        <v>0</v>
      </c>
      <c r="K105" s="234" t="s">
        <v>207</v>
      </c>
      <c r="L105" s="43"/>
      <c r="M105" s="239" t="s">
        <v>19</v>
      </c>
      <c r="N105" s="240" t="s">
        <v>42</v>
      </c>
      <c r="O105" s="83"/>
      <c r="P105" s="228">
        <f>O105*H105</f>
        <v>0</v>
      </c>
      <c r="Q105" s="228">
        <v>0</v>
      </c>
      <c r="R105" s="228">
        <f>Q105*H105</f>
        <v>0</v>
      </c>
      <c r="S105" s="228">
        <v>0</v>
      </c>
      <c r="T105" s="229">
        <f>S105*H105</f>
        <v>0</v>
      </c>
      <c r="U105" s="37"/>
      <c r="V105" s="37"/>
      <c r="W105" s="37"/>
      <c r="X105" s="37"/>
      <c r="Y105" s="37"/>
      <c r="Z105" s="37"/>
      <c r="AA105" s="37"/>
      <c r="AB105" s="37"/>
      <c r="AC105" s="37"/>
      <c r="AD105" s="37"/>
      <c r="AE105" s="37"/>
      <c r="AR105" s="230" t="s">
        <v>209</v>
      </c>
      <c r="AT105" s="230" t="s">
        <v>259</v>
      </c>
      <c r="AU105" s="230" t="s">
        <v>78</v>
      </c>
      <c r="AY105" s="16" t="s">
        <v>202</v>
      </c>
      <c r="BE105" s="231">
        <f>IF(N105="základní",J105,0)</f>
        <v>0</v>
      </c>
      <c r="BF105" s="231">
        <f>IF(N105="snížená",J105,0)</f>
        <v>0</v>
      </c>
      <c r="BG105" s="231">
        <f>IF(N105="zákl. přenesená",J105,0)</f>
        <v>0</v>
      </c>
      <c r="BH105" s="231">
        <f>IF(N105="sníž. přenesená",J105,0)</f>
        <v>0</v>
      </c>
      <c r="BI105" s="231">
        <f>IF(N105="nulová",J105,0)</f>
        <v>0</v>
      </c>
      <c r="BJ105" s="16" t="s">
        <v>78</v>
      </c>
      <c r="BK105" s="231">
        <f>ROUND(I105*H105,2)</f>
        <v>0</v>
      </c>
      <c r="BL105" s="16" t="s">
        <v>209</v>
      </c>
      <c r="BM105" s="230" t="s">
        <v>1561</v>
      </c>
    </row>
    <row r="106" s="2" customFormat="1" ht="21.75" customHeight="1">
      <c r="A106" s="37"/>
      <c r="B106" s="38"/>
      <c r="C106" s="232" t="s">
        <v>277</v>
      </c>
      <c r="D106" s="232" t="s">
        <v>259</v>
      </c>
      <c r="E106" s="233" t="s">
        <v>1562</v>
      </c>
      <c r="F106" s="234" t="s">
        <v>1563</v>
      </c>
      <c r="G106" s="235" t="s">
        <v>206</v>
      </c>
      <c r="H106" s="236">
        <v>900</v>
      </c>
      <c r="I106" s="237"/>
      <c r="J106" s="238">
        <f>ROUND(I106*H106,2)</f>
        <v>0</v>
      </c>
      <c r="K106" s="234" t="s">
        <v>207</v>
      </c>
      <c r="L106" s="43"/>
      <c r="M106" s="239" t="s">
        <v>19</v>
      </c>
      <c r="N106" s="240" t="s">
        <v>42</v>
      </c>
      <c r="O106" s="83"/>
      <c r="P106" s="228">
        <f>O106*H106</f>
        <v>0</v>
      </c>
      <c r="Q106" s="228">
        <v>0</v>
      </c>
      <c r="R106" s="228">
        <f>Q106*H106</f>
        <v>0</v>
      </c>
      <c r="S106" s="228">
        <v>0</v>
      </c>
      <c r="T106" s="229">
        <f>S106*H106</f>
        <v>0</v>
      </c>
      <c r="U106" s="37"/>
      <c r="V106" s="37"/>
      <c r="W106" s="37"/>
      <c r="X106" s="37"/>
      <c r="Y106" s="37"/>
      <c r="Z106" s="37"/>
      <c r="AA106" s="37"/>
      <c r="AB106" s="37"/>
      <c r="AC106" s="37"/>
      <c r="AD106" s="37"/>
      <c r="AE106" s="37"/>
      <c r="AR106" s="230" t="s">
        <v>209</v>
      </c>
      <c r="AT106" s="230" t="s">
        <v>259</v>
      </c>
      <c r="AU106" s="230" t="s">
        <v>78</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209</v>
      </c>
      <c r="BM106" s="230" t="s">
        <v>1564</v>
      </c>
    </row>
    <row r="107" s="2" customFormat="1" ht="21.75" customHeight="1">
      <c r="A107" s="37"/>
      <c r="B107" s="38"/>
      <c r="C107" s="232" t="s">
        <v>282</v>
      </c>
      <c r="D107" s="232" t="s">
        <v>259</v>
      </c>
      <c r="E107" s="233" t="s">
        <v>1565</v>
      </c>
      <c r="F107" s="234" t="s">
        <v>1566</v>
      </c>
      <c r="G107" s="235" t="s">
        <v>206</v>
      </c>
      <c r="H107" s="236">
        <v>6000</v>
      </c>
      <c r="I107" s="237"/>
      <c r="J107" s="238">
        <f>ROUND(I107*H107,2)</f>
        <v>0</v>
      </c>
      <c r="K107" s="234" t="s">
        <v>207</v>
      </c>
      <c r="L107" s="43"/>
      <c r="M107" s="239" t="s">
        <v>19</v>
      </c>
      <c r="N107" s="240" t="s">
        <v>42</v>
      </c>
      <c r="O107" s="83"/>
      <c r="P107" s="228">
        <f>O107*H107</f>
        <v>0</v>
      </c>
      <c r="Q107" s="228">
        <v>0</v>
      </c>
      <c r="R107" s="228">
        <f>Q107*H107</f>
        <v>0</v>
      </c>
      <c r="S107" s="228">
        <v>0</v>
      </c>
      <c r="T107" s="229">
        <f>S107*H107</f>
        <v>0</v>
      </c>
      <c r="U107" s="37"/>
      <c r="V107" s="37"/>
      <c r="W107" s="37"/>
      <c r="X107" s="37"/>
      <c r="Y107" s="37"/>
      <c r="Z107" s="37"/>
      <c r="AA107" s="37"/>
      <c r="AB107" s="37"/>
      <c r="AC107" s="37"/>
      <c r="AD107" s="37"/>
      <c r="AE107" s="37"/>
      <c r="AR107" s="230" t="s">
        <v>209</v>
      </c>
      <c r="AT107" s="230" t="s">
        <v>259</v>
      </c>
      <c r="AU107" s="230" t="s">
        <v>78</v>
      </c>
      <c r="AY107" s="16" t="s">
        <v>202</v>
      </c>
      <c r="BE107" s="231">
        <f>IF(N107="základní",J107,0)</f>
        <v>0</v>
      </c>
      <c r="BF107" s="231">
        <f>IF(N107="snížená",J107,0)</f>
        <v>0</v>
      </c>
      <c r="BG107" s="231">
        <f>IF(N107="zákl. přenesená",J107,0)</f>
        <v>0</v>
      </c>
      <c r="BH107" s="231">
        <f>IF(N107="sníž. přenesená",J107,0)</f>
        <v>0</v>
      </c>
      <c r="BI107" s="231">
        <f>IF(N107="nulová",J107,0)</f>
        <v>0</v>
      </c>
      <c r="BJ107" s="16" t="s">
        <v>78</v>
      </c>
      <c r="BK107" s="231">
        <f>ROUND(I107*H107,2)</f>
        <v>0</v>
      </c>
      <c r="BL107" s="16" t="s">
        <v>209</v>
      </c>
      <c r="BM107" s="230" t="s">
        <v>1567</v>
      </c>
    </row>
    <row r="108" s="2" customFormat="1" ht="21.75" customHeight="1">
      <c r="A108" s="37"/>
      <c r="B108" s="38"/>
      <c r="C108" s="232" t="s">
        <v>7</v>
      </c>
      <c r="D108" s="232" t="s">
        <v>259</v>
      </c>
      <c r="E108" s="233" t="s">
        <v>1568</v>
      </c>
      <c r="F108" s="234" t="s">
        <v>1569</v>
      </c>
      <c r="G108" s="235" t="s">
        <v>266</v>
      </c>
      <c r="H108" s="236">
        <v>3</v>
      </c>
      <c r="I108" s="237"/>
      <c r="J108" s="238">
        <f>ROUND(I108*H108,2)</f>
        <v>0</v>
      </c>
      <c r="K108" s="234" t="s">
        <v>207</v>
      </c>
      <c r="L108" s="43"/>
      <c r="M108" s="239" t="s">
        <v>19</v>
      </c>
      <c r="N108" s="240" t="s">
        <v>42</v>
      </c>
      <c r="O108" s="83"/>
      <c r="P108" s="228">
        <f>O108*H108</f>
        <v>0</v>
      </c>
      <c r="Q108" s="228">
        <v>0</v>
      </c>
      <c r="R108" s="228">
        <f>Q108*H108</f>
        <v>0</v>
      </c>
      <c r="S108" s="228">
        <v>0</v>
      </c>
      <c r="T108" s="229">
        <f>S108*H108</f>
        <v>0</v>
      </c>
      <c r="U108" s="37"/>
      <c r="V108" s="37"/>
      <c r="W108" s="37"/>
      <c r="X108" s="37"/>
      <c r="Y108" s="37"/>
      <c r="Z108" s="37"/>
      <c r="AA108" s="37"/>
      <c r="AB108" s="37"/>
      <c r="AC108" s="37"/>
      <c r="AD108" s="37"/>
      <c r="AE108" s="37"/>
      <c r="AR108" s="230" t="s">
        <v>209</v>
      </c>
      <c r="AT108" s="230" t="s">
        <v>259</v>
      </c>
      <c r="AU108" s="230" t="s">
        <v>78</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209</v>
      </c>
      <c r="BM108" s="230" t="s">
        <v>1570</v>
      </c>
    </row>
    <row r="109" s="2" customFormat="1" ht="21.75" customHeight="1">
      <c r="A109" s="37"/>
      <c r="B109" s="38"/>
      <c r="C109" s="232" t="s">
        <v>289</v>
      </c>
      <c r="D109" s="232" t="s">
        <v>259</v>
      </c>
      <c r="E109" s="233" t="s">
        <v>1571</v>
      </c>
      <c r="F109" s="234" t="s">
        <v>1572</v>
      </c>
      <c r="G109" s="235" t="s">
        <v>266</v>
      </c>
      <c r="H109" s="236">
        <v>12</v>
      </c>
      <c r="I109" s="237"/>
      <c r="J109" s="238">
        <f>ROUND(I109*H109,2)</f>
        <v>0</v>
      </c>
      <c r="K109" s="234" t="s">
        <v>207</v>
      </c>
      <c r="L109" s="43"/>
      <c r="M109" s="239" t="s">
        <v>19</v>
      </c>
      <c r="N109" s="240" t="s">
        <v>42</v>
      </c>
      <c r="O109" s="83"/>
      <c r="P109" s="228">
        <f>O109*H109</f>
        <v>0</v>
      </c>
      <c r="Q109" s="228">
        <v>0</v>
      </c>
      <c r="R109" s="228">
        <f>Q109*H109</f>
        <v>0</v>
      </c>
      <c r="S109" s="228">
        <v>0</v>
      </c>
      <c r="T109" s="229">
        <f>S109*H109</f>
        <v>0</v>
      </c>
      <c r="U109" s="37"/>
      <c r="V109" s="37"/>
      <c r="W109" s="37"/>
      <c r="X109" s="37"/>
      <c r="Y109" s="37"/>
      <c r="Z109" s="37"/>
      <c r="AA109" s="37"/>
      <c r="AB109" s="37"/>
      <c r="AC109" s="37"/>
      <c r="AD109" s="37"/>
      <c r="AE109" s="37"/>
      <c r="AR109" s="230" t="s">
        <v>209</v>
      </c>
      <c r="AT109" s="230" t="s">
        <v>259</v>
      </c>
      <c r="AU109" s="230" t="s">
        <v>78</v>
      </c>
      <c r="AY109" s="16" t="s">
        <v>202</v>
      </c>
      <c r="BE109" s="231">
        <f>IF(N109="základní",J109,0)</f>
        <v>0</v>
      </c>
      <c r="BF109" s="231">
        <f>IF(N109="snížená",J109,0)</f>
        <v>0</v>
      </c>
      <c r="BG109" s="231">
        <f>IF(N109="zákl. přenesená",J109,0)</f>
        <v>0</v>
      </c>
      <c r="BH109" s="231">
        <f>IF(N109="sníž. přenesená",J109,0)</f>
        <v>0</v>
      </c>
      <c r="BI109" s="231">
        <f>IF(N109="nulová",J109,0)</f>
        <v>0</v>
      </c>
      <c r="BJ109" s="16" t="s">
        <v>78</v>
      </c>
      <c r="BK109" s="231">
        <f>ROUND(I109*H109,2)</f>
        <v>0</v>
      </c>
      <c r="BL109" s="16" t="s">
        <v>209</v>
      </c>
      <c r="BM109" s="230" t="s">
        <v>1573</v>
      </c>
    </row>
    <row r="110" s="2" customFormat="1" ht="21.75" customHeight="1">
      <c r="A110" s="37"/>
      <c r="B110" s="38"/>
      <c r="C110" s="232" t="s">
        <v>293</v>
      </c>
      <c r="D110" s="232" t="s">
        <v>259</v>
      </c>
      <c r="E110" s="233" t="s">
        <v>1574</v>
      </c>
      <c r="F110" s="234" t="s">
        <v>1575</v>
      </c>
      <c r="G110" s="235" t="s">
        <v>206</v>
      </c>
      <c r="H110" s="236">
        <v>350</v>
      </c>
      <c r="I110" s="237"/>
      <c r="J110" s="238">
        <f>ROUND(I110*H110,2)</f>
        <v>0</v>
      </c>
      <c r="K110" s="234" t="s">
        <v>207</v>
      </c>
      <c r="L110" s="43"/>
      <c r="M110" s="239" t="s">
        <v>19</v>
      </c>
      <c r="N110" s="240" t="s">
        <v>42</v>
      </c>
      <c r="O110" s="83"/>
      <c r="P110" s="228">
        <f>O110*H110</f>
        <v>0</v>
      </c>
      <c r="Q110" s="228">
        <v>0</v>
      </c>
      <c r="R110" s="228">
        <f>Q110*H110</f>
        <v>0</v>
      </c>
      <c r="S110" s="228">
        <v>0</v>
      </c>
      <c r="T110" s="229">
        <f>S110*H110</f>
        <v>0</v>
      </c>
      <c r="U110" s="37"/>
      <c r="V110" s="37"/>
      <c r="W110" s="37"/>
      <c r="X110" s="37"/>
      <c r="Y110" s="37"/>
      <c r="Z110" s="37"/>
      <c r="AA110" s="37"/>
      <c r="AB110" s="37"/>
      <c r="AC110" s="37"/>
      <c r="AD110" s="37"/>
      <c r="AE110" s="37"/>
      <c r="AR110" s="230" t="s">
        <v>209</v>
      </c>
      <c r="AT110" s="230" t="s">
        <v>259</v>
      </c>
      <c r="AU110" s="230" t="s">
        <v>78</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209</v>
      </c>
      <c r="BM110" s="230" t="s">
        <v>1576</v>
      </c>
    </row>
    <row r="111" s="2" customFormat="1" ht="21.75" customHeight="1">
      <c r="A111" s="37"/>
      <c r="B111" s="38"/>
      <c r="C111" s="232" t="s">
        <v>298</v>
      </c>
      <c r="D111" s="232" t="s">
        <v>259</v>
      </c>
      <c r="E111" s="233" t="s">
        <v>1577</v>
      </c>
      <c r="F111" s="234" t="s">
        <v>1578</v>
      </c>
      <c r="G111" s="235" t="s">
        <v>266</v>
      </c>
      <c r="H111" s="236">
        <v>150</v>
      </c>
      <c r="I111" s="237"/>
      <c r="J111" s="238">
        <f>ROUND(I111*H111,2)</f>
        <v>0</v>
      </c>
      <c r="K111" s="234" t="s">
        <v>207</v>
      </c>
      <c r="L111" s="43"/>
      <c r="M111" s="239" t="s">
        <v>19</v>
      </c>
      <c r="N111" s="240" t="s">
        <v>42</v>
      </c>
      <c r="O111" s="83"/>
      <c r="P111" s="228">
        <f>O111*H111</f>
        <v>0</v>
      </c>
      <c r="Q111" s="228">
        <v>0</v>
      </c>
      <c r="R111" s="228">
        <f>Q111*H111</f>
        <v>0</v>
      </c>
      <c r="S111" s="228">
        <v>0</v>
      </c>
      <c r="T111" s="229">
        <f>S111*H111</f>
        <v>0</v>
      </c>
      <c r="U111" s="37"/>
      <c r="V111" s="37"/>
      <c r="W111" s="37"/>
      <c r="X111" s="37"/>
      <c r="Y111" s="37"/>
      <c r="Z111" s="37"/>
      <c r="AA111" s="37"/>
      <c r="AB111" s="37"/>
      <c r="AC111" s="37"/>
      <c r="AD111" s="37"/>
      <c r="AE111" s="37"/>
      <c r="AR111" s="230" t="s">
        <v>209</v>
      </c>
      <c r="AT111" s="230" t="s">
        <v>259</v>
      </c>
      <c r="AU111" s="230" t="s">
        <v>78</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209</v>
      </c>
      <c r="BM111" s="230" t="s">
        <v>1579</v>
      </c>
    </row>
    <row r="112" s="2" customFormat="1" ht="21.75" customHeight="1">
      <c r="A112" s="37"/>
      <c r="B112" s="38"/>
      <c r="C112" s="232" t="s">
        <v>391</v>
      </c>
      <c r="D112" s="232" t="s">
        <v>259</v>
      </c>
      <c r="E112" s="233" t="s">
        <v>1580</v>
      </c>
      <c r="F112" s="234" t="s">
        <v>1581</v>
      </c>
      <c r="G112" s="235" t="s">
        <v>266</v>
      </c>
      <c r="H112" s="236">
        <v>4</v>
      </c>
      <c r="I112" s="237"/>
      <c r="J112" s="238">
        <f>ROUND(I112*H112,2)</f>
        <v>0</v>
      </c>
      <c r="K112" s="234" t="s">
        <v>207</v>
      </c>
      <c r="L112" s="43"/>
      <c r="M112" s="239" t="s">
        <v>19</v>
      </c>
      <c r="N112" s="240" t="s">
        <v>42</v>
      </c>
      <c r="O112" s="83"/>
      <c r="P112" s="228">
        <f>O112*H112</f>
        <v>0</v>
      </c>
      <c r="Q112" s="228">
        <v>0</v>
      </c>
      <c r="R112" s="228">
        <f>Q112*H112</f>
        <v>0</v>
      </c>
      <c r="S112" s="228">
        <v>0</v>
      </c>
      <c r="T112" s="229">
        <f>S112*H112</f>
        <v>0</v>
      </c>
      <c r="U112" s="37"/>
      <c r="V112" s="37"/>
      <c r="W112" s="37"/>
      <c r="X112" s="37"/>
      <c r="Y112" s="37"/>
      <c r="Z112" s="37"/>
      <c r="AA112" s="37"/>
      <c r="AB112" s="37"/>
      <c r="AC112" s="37"/>
      <c r="AD112" s="37"/>
      <c r="AE112" s="37"/>
      <c r="AR112" s="230" t="s">
        <v>209</v>
      </c>
      <c r="AT112" s="230" t="s">
        <v>259</v>
      </c>
      <c r="AU112" s="230" t="s">
        <v>78</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1582</v>
      </c>
    </row>
    <row r="113" s="2" customFormat="1" ht="21.75" customHeight="1">
      <c r="A113" s="37"/>
      <c r="B113" s="38"/>
      <c r="C113" s="232" t="s">
        <v>395</v>
      </c>
      <c r="D113" s="232" t="s">
        <v>259</v>
      </c>
      <c r="E113" s="233" t="s">
        <v>1583</v>
      </c>
      <c r="F113" s="234" t="s">
        <v>1584</v>
      </c>
      <c r="G113" s="235" t="s">
        <v>266</v>
      </c>
      <c r="H113" s="236">
        <v>1</v>
      </c>
      <c r="I113" s="237"/>
      <c r="J113" s="238">
        <f>ROUND(I113*H113,2)</f>
        <v>0</v>
      </c>
      <c r="K113" s="234" t="s">
        <v>207</v>
      </c>
      <c r="L113" s="43"/>
      <c r="M113" s="258" t="s">
        <v>19</v>
      </c>
      <c r="N113" s="259" t="s">
        <v>42</v>
      </c>
      <c r="O113" s="243"/>
      <c r="P113" s="244">
        <f>O113*H113</f>
        <v>0</v>
      </c>
      <c r="Q113" s="244">
        <v>0</v>
      </c>
      <c r="R113" s="244">
        <f>Q113*H113</f>
        <v>0</v>
      </c>
      <c r="S113" s="244">
        <v>0</v>
      </c>
      <c r="T113" s="245">
        <f>S113*H113</f>
        <v>0</v>
      </c>
      <c r="U113" s="37"/>
      <c r="V113" s="37"/>
      <c r="W113" s="37"/>
      <c r="X113" s="37"/>
      <c r="Y113" s="37"/>
      <c r="Z113" s="37"/>
      <c r="AA113" s="37"/>
      <c r="AB113" s="37"/>
      <c r="AC113" s="37"/>
      <c r="AD113" s="37"/>
      <c r="AE113" s="37"/>
      <c r="AR113" s="230" t="s">
        <v>209</v>
      </c>
      <c r="AT113" s="230" t="s">
        <v>259</v>
      </c>
      <c r="AU113" s="230" t="s">
        <v>78</v>
      </c>
      <c r="AY113" s="16" t="s">
        <v>202</v>
      </c>
      <c r="BE113" s="231">
        <f>IF(N113="základní",J113,0)</f>
        <v>0</v>
      </c>
      <c r="BF113" s="231">
        <f>IF(N113="snížená",J113,0)</f>
        <v>0</v>
      </c>
      <c r="BG113" s="231">
        <f>IF(N113="zákl. přenesená",J113,0)</f>
        <v>0</v>
      </c>
      <c r="BH113" s="231">
        <f>IF(N113="sníž. přenesená",J113,0)</f>
        <v>0</v>
      </c>
      <c r="BI113" s="231">
        <f>IF(N113="nulová",J113,0)</f>
        <v>0</v>
      </c>
      <c r="BJ113" s="16" t="s">
        <v>78</v>
      </c>
      <c r="BK113" s="231">
        <f>ROUND(I113*H113,2)</f>
        <v>0</v>
      </c>
      <c r="BL113" s="16" t="s">
        <v>209</v>
      </c>
      <c r="BM113" s="230" t="s">
        <v>1585</v>
      </c>
    </row>
    <row r="114" s="2" customFormat="1" ht="6.96" customHeight="1">
      <c r="A114" s="37"/>
      <c r="B114" s="58"/>
      <c r="C114" s="59"/>
      <c r="D114" s="59"/>
      <c r="E114" s="59"/>
      <c r="F114" s="59"/>
      <c r="G114" s="59"/>
      <c r="H114" s="59"/>
      <c r="I114" s="175"/>
      <c r="J114" s="59"/>
      <c r="K114" s="59"/>
      <c r="L114" s="43"/>
      <c r="M114" s="37"/>
      <c r="O114" s="37"/>
      <c r="P114" s="37"/>
      <c r="Q114" s="37"/>
      <c r="R114" s="37"/>
      <c r="S114" s="37"/>
      <c r="T114" s="37"/>
      <c r="U114" s="37"/>
      <c r="V114" s="37"/>
      <c r="W114" s="37"/>
      <c r="X114" s="37"/>
      <c r="Y114" s="37"/>
      <c r="Z114" s="37"/>
      <c r="AA114" s="37"/>
      <c r="AB114" s="37"/>
      <c r="AC114" s="37"/>
      <c r="AD114" s="37"/>
      <c r="AE114" s="37"/>
    </row>
  </sheetData>
  <sheetProtection sheet="1" autoFilter="0" formatColumns="0" formatRows="0" objects="1" scenarios="1" spinCount="100000" saltValue="jltfteq1UxOUGyupmlih/XoXXk4RU8PY4VnmN4XCdwW/i4LAsohC8l/JD7XXVK6rqYAr6vD8SVLvYD9LMjusRQ==" hashValue="6b4fwxWSp0QRTMCPEn5+h3zMXkqbvRav5hczMABdXm+O+syaCzRjzZDN7K3E2uCIRVtFHg57ZGwaaXwiUADWaw==" algorithmName="SHA-512" password="CC35"/>
  <autoFilter ref="C85:K11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6" t="s">
        <v>109</v>
      </c>
    </row>
    <row r="3" s="1" customFormat="1" ht="6.96" customHeight="1">
      <c r="B3" s="139"/>
      <c r="C3" s="140"/>
      <c r="D3" s="140"/>
      <c r="E3" s="140"/>
      <c r="F3" s="140"/>
      <c r="G3" s="140"/>
      <c r="H3" s="140"/>
      <c r="I3" s="141"/>
      <c r="J3" s="140"/>
      <c r="K3" s="140"/>
      <c r="L3" s="19"/>
      <c r="AT3" s="16" t="s">
        <v>80</v>
      </c>
    </row>
    <row r="4" s="1" customFormat="1" ht="24.96" customHeight="1">
      <c r="B4" s="19"/>
      <c r="D4" s="142" t="s">
        <v>178</v>
      </c>
      <c r="I4" s="138"/>
      <c r="L4" s="19"/>
      <c r="M4" s="143" t="s">
        <v>10</v>
      </c>
      <c r="AT4" s="16" t="s">
        <v>4</v>
      </c>
    </row>
    <row r="5" s="1" customFormat="1" ht="6.96" customHeight="1">
      <c r="B5" s="19"/>
      <c r="I5" s="138"/>
      <c r="L5" s="19"/>
    </row>
    <row r="6" s="1" customFormat="1" ht="12" customHeight="1">
      <c r="B6" s="19"/>
      <c r="D6" s="144" t="s">
        <v>16</v>
      </c>
      <c r="I6" s="138"/>
      <c r="L6" s="19"/>
    </row>
    <row r="7" s="1" customFormat="1" ht="16.5" customHeight="1">
      <c r="B7" s="19"/>
      <c r="E7" s="145" t="str">
        <f>'Rekapitulace stavby'!K6</f>
        <v>ŽST Božejovice, oprava SZZ a osvětlení včetně zrušení postradatelného zařízení infrastruktury</v>
      </c>
      <c r="F7" s="144"/>
      <c r="G7" s="144"/>
      <c r="H7" s="144"/>
      <c r="I7" s="138"/>
      <c r="L7" s="19"/>
    </row>
    <row r="8" s="1" customFormat="1" ht="12" customHeight="1">
      <c r="B8" s="19"/>
      <c r="D8" s="144" t="s">
        <v>179</v>
      </c>
      <c r="I8" s="138"/>
      <c r="L8" s="19"/>
    </row>
    <row r="9" s="2" customFormat="1" ht="16.5" customHeight="1">
      <c r="A9" s="37"/>
      <c r="B9" s="43"/>
      <c r="C9" s="37"/>
      <c r="D9" s="37"/>
      <c r="E9" s="145" t="s">
        <v>180</v>
      </c>
      <c r="F9" s="37"/>
      <c r="G9" s="37"/>
      <c r="H9" s="37"/>
      <c r="I9" s="146"/>
      <c r="J9" s="37"/>
      <c r="K9" s="37"/>
      <c r="L9" s="147"/>
      <c r="S9" s="37"/>
      <c r="T9" s="37"/>
      <c r="U9" s="37"/>
      <c r="V9" s="37"/>
      <c r="W9" s="37"/>
      <c r="X9" s="37"/>
      <c r="Y9" s="37"/>
      <c r="Z9" s="37"/>
      <c r="AA9" s="37"/>
      <c r="AB9" s="37"/>
      <c r="AC9" s="37"/>
      <c r="AD9" s="37"/>
      <c r="AE9" s="37"/>
    </row>
    <row r="10" s="2" customFormat="1" ht="12" customHeight="1">
      <c r="A10" s="37"/>
      <c r="B10" s="43"/>
      <c r="C10" s="37"/>
      <c r="D10" s="144" t="s">
        <v>181</v>
      </c>
      <c r="E10" s="37"/>
      <c r="F10" s="37"/>
      <c r="G10" s="37"/>
      <c r="H10" s="37"/>
      <c r="I10" s="146"/>
      <c r="J10" s="37"/>
      <c r="K10" s="37"/>
      <c r="L10" s="147"/>
      <c r="S10" s="37"/>
      <c r="T10" s="37"/>
      <c r="U10" s="37"/>
      <c r="V10" s="37"/>
      <c r="W10" s="37"/>
      <c r="X10" s="37"/>
      <c r="Y10" s="37"/>
      <c r="Z10" s="37"/>
      <c r="AA10" s="37"/>
      <c r="AB10" s="37"/>
      <c r="AC10" s="37"/>
      <c r="AD10" s="37"/>
      <c r="AE10" s="37"/>
    </row>
    <row r="11" s="2" customFormat="1" ht="16.5" customHeight="1">
      <c r="A11" s="37"/>
      <c r="B11" s="43"/>
      <c r="C11" s="37"/>
      <c r="D11" s="37"/>
      <c r="E11" s="148" t="s">
        <v>1586</v>
      </c>
      <c r="F11" s="37"/>
      <c r="G11" s="37"/>
      <c r="H11" s="37"/>
      <c r="I11" s="146"/>
      <c r="J11" s="37"/>
      <c r="K11" s="37"/>
      <c r="L11" s="147"/>
      <c r="S11" s="37"/>
      <c r="T11" s="37"/>
      <c r="U11" s="37"/>
      <c r="V11" s="37"/>
      <c r="W11" s="37"/>
      <c r="X11" s="37"/>
      <c r="Y11" s="37"/>
      <c r="Z11" s="37"/>
      <c r="AA11" s="37"/>
      <c r="AB11" s="37"/>
      <c r="AC11" s="37"/>
      <c r="AD11" s="37"/>
      <c r="AE11" s="37"/>
    </row>
    <row r="12" s="2" customFormat="1">
      <c r="A12" s="37"/>
      <c r="B12" s="43"/>
      <c r="C12" s="37"/>
      <c r="D12" s="37"/>
      <c r="E12" s="37"/>
      <c r="F12" s="37"/>
      <c r="G12" s="37"/>
      <c r="H12" s="37"/>
      <c r="I12" s="146"/>
      <c r="J12" s="37"/>
      <c r="K12" s="37"/>
      <c r="L12" s="147"/>
      <c r="S12" s="37"/>
      <c r="T12" s="37"/>
      <c r="U12" s="37"/>
      <c r="V12" s="37"/>
      <c r="W12" s="37"/>
      <c r="X12" s="37"/>
      <c r="Y12" s="37"/>
      <c r="Z12" s="37"/>
      <c r="AA12" s="37"/>
      <c r="AB12" s="37"/>
      <c r="AC12" s="37"/>
      <c r="AD12" s="37"/>
      <c r="AE12" s="37"/>
    </row>
    <row r="13" s="2" customFormat="1" ht="12" customHeight="1">
      <c r="A13" s="37"/>
      <c r="B13" s="43"/>
      <c r="C13" s="37"/>
      <c r="D13" s="144" t="s">
        <v>18</v>
      </c>
      <c r="E13" s="37"/>
      <c r="F13" s="132" t="s">
        <v>19</v>
      </c>
      <c r="G13" s="37"/>
      <c r="H13" s="37"/>
      <c r="I13" s="149" t="s">
        <v>20</v>
      </c>
      <c r="J13" s="132" t="s">
        <v>19</v>
      </c>
      <c r="K13" s="37"/>
      <c r="L13" s="147"/>
      <c r="S13" s="37"/>
      <c r="T13" s="37"/>
      <c r="U13" s="37"/>
      <c r="V13" s="37"/>
      <c r="W13" s="37"/>
      <c r="X13" s="37"/>
      <c r="Y13" s="37"/>
      <c r="Z13" s="37"/>
      <c r="AA13" s="37"/>
      <c r="AB13" s="37"/>
      <c r="AC13" s="37"/>
      <c r="AD13" s="37"/>
      <c r="AE13" s="37"/>
    </row>
    <row r="14" s="2" customFormat="1" ht="12" customHeight="1">
      <c r="A14" s="37"/>
      <c r="B14" s="43"/>
      <c r="C14" s="37"/>
      <c r="D14" s="144" t="s">
        <v>21</v>
      </c>
      <c r="E14" s="37"/>
      <c r="F14" s="132" t="s">
        <v>32</v>
      </c>
      <c r="G14" s="37"/>
      <c r="H14" s="37"/>
      <c r="I14" s="149" t="s">
        <v>23</v>
      </c>
      <c r="J14" s="150" t="str">
        <f>'Rekapitulace stavby'!AN8</f>
        <v>11. 3. 2020</v>
      </c>
      <c r="K14" s="37"/>
      <c r="L14" s="147"/>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6"/>
      <c r="J15" s="37"/>
      <c r="K15" s="37"/>
      <c r="L15" s="147"/>
      <c r="S15" s="37"/>
      <c r="T15" s="37"/>
      <c r="U15" s="37"/>
      <c r="V15" s="37"/>
      <c r="W15" s="37"/>
      <c r="X15" s="37"/>
      <c r="Y15" s="37"/>
      <c r="Z15" s="37"/>
      <c r="AA15" s="37"/>
      <c r="AB15" s="37"/>
      <c r="AC15" s="37"/>
      <c r="AD15" s="37"/>
      <c r="AE15" s="37"/>
    </row>
    <row r="16" s="2" customFormat="1" ht="12" customHeight="1">
      <c r="A16" s="37"/>
      <c r="B16" s="43"/>
      <c r="C16" s="37"/>
      <c r="D16" s="144" t="s">
        <v>25</v>
      </c>
      <c r="E16" s="37"/>
      <c r="F16" s="37"/>
      <c r="G16" s="37"/>
      <c r="H16" s="37"/>
      <c r="I16" s="149" t="s">
        <v>26</v>
      </c>
      <c r="J16" s="132" t="str">
        <f>IF('Rekapitulace stavby'!AN10="","",'Rekapitulace stavby'!AN10)</f>
        <v/>
      </c>
      <c r="K16" s="37"/>
      <c r="L16" s="147"/>
      <c r="S16" s="37"/>
      <c r="T16" s="37"/>
      <c r="U16" s="37"/>
      <c r="V16" s="37"/>
      <c r="W16" s="37"/>
      <c r="X16" s="37"/>
      <c r="Y16" s="37"/>
      <c r="Z16" s="37"/>
      <c r="AA16" s="37"/>
      <c r="AB16" s="37"/>
      <c r="AC16" s="37"/>
      <c r="AD16" s="37"/>
      <c r="AE16" s="37"/>
    </row>
    <row r="17" s="2" customFormat="1" ht="18" customHeight="1">
      <c r="A17" s="37"/>
      <c r="B17" s="43"/>
      <c r="C17" s="37"/>
      <c r="D17" s="37"/>
      <c r="E17" s="132" t="str">
        <f>IF('Rekapitulace stavby'!E11="","",'Rekapitulace stavby'!E11)</f>
        <v>Správa železnic, OŘ Plzeň</v>
      </c>
      <c r="F17" s="37"/>
      <c r="G17" s="37"/>
      <c r="H17" s="37"/>
      <c r="I17" s="149" t="s">
        <v>28</v>
      </c>
      <c r="J17" s="132" t="str">
        <f>IF('Rekapitulace stavby'!AN11="","",'Rekapitulace stavby'!AN11)</f>
        <v/>
      </c>
      <c r="K17" s="37"/>
      <c r="L17" s="147"/>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6"/>
      <c r="J18" s="37"/>
      <c r="K18" s="37"/>
      <c r="L18" s="147"/>
      <c r="S18" s="37"/>
      <c r="T18" s="37"/>
      <c r="U18" s="37"/>
      <c r="V18" s="37"/>
      <c r="W18" s="37"/>
      <c r="X18" s="37"/>
      <c r="Y18" s="37"/>
      <c r="Z18" s="37"/>
      <c r="AA18" s="37"/>
      <c r="AB18" s="37"/>
      <c r="AC18" s="37"/>
      <c r="AD18" s="37"/>
      <c r="AE18" s="37"/>
    </row>
    <row r="19" s="2" customFormat="1" ht="12" customHeight="1">
      <c r="A19" s="37"/>
      <c r="B19" s="43"/>
      <c r="C19" s="37"/>
      <c r="D19" s="144" t="s">
        <v>29</v>
      </c>
      <c r="E19" s="37"/>
      <c r="F19" s="37"/>
      <c r="G19" s="37"/>
      <c r="H19" s="37"/>
      <c r="I19" s="149" t="s">
        <v>26</v>
      </c>
      <c r="J19" s="32" t="str">
        <f>'Rekapitulace stavby'!AN13</f>
        <v>Vyplň údaj</v>
      </c>
      <c r="K19" s="37"/>
      <c r="L19" s="147"/>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9" t="s">
        <v>28</v>
      </c>
      <c r="J20" s="32" t="str">
        <f>'Rekapitulace stavby'!AN14</f>
        <v>Vyplň údaj</v>
      </c>
      <c r="K20" s="37"/>
      <c r="L20" s="147"/>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6"/>
      <c r="J21" s="37"/>
      <c r="K21" s="37"/>
      <c r="L21" s="147"/>
      <c r="S21" s="37"/>
      <c r="T21" s="37"/>
      <c r="U21" s="37"/>
      <c r="V21" s="37"/>
      <c r="W21" s="37"/>
      <c r="X21" s="37"/>
      <c r="Y21" s="37"/>
      <c r="Z21" s="37"/>
      <c r="AA21" s="37"/>
      <c r="AB21" s="37"/>
      <c r="AC21" s="37"/>
      <c r="AD21" s="37"/>
      <c r="AE21" s="37"/>
    </row>
    <row r="22" s="2" customFormat="1" ht="12" customHeight="1">
      <c r="A22" s="37"/>
      <c r="B22" s="43"/>
      <c r="C22" s="37"/>
      <c r="D22" s="144" t="s">
        <v>31</v>
      </c>
      <c r="E22" s="37"/>
      <c r="F22" s="37"/>
      <c r="G22" s="37"/>
      <c r="H22" s="37"/>
      <c r="I22" s="149" t="s">
        <v>26</v>
      </c>
      <c r="J22" s="132" t="str">
        <f>IF('Rekapitulace stavby'!AN16="","",'Rekapitulace stavby'!AN16)</f>
        <v/>
      </c>
      <c r="K22" s="37"/>
      <c r="L22" s="147"/>
      <c r="S22" s="37"/>
      <c r="T22" s="37"/>
      <c r="U22" s="37"/>
      <c r="V22" s="37"/>
      <c r="W22" s="37"/>
      <c r="X22" s="37"/>
      <c r="Y22" s="37"/>
      <c r="Z22" s="37"/>
      <c r="AA22" s="37"/>
      <c r="AB22" s="37"/>
      <c r="AC22" s="37"/>
      <c r="AD22" s="37"/>
      <c r="AE22" s="37"/>
    </row>
    <row r="23" s="2" customFormat="1" ht="18" customHeight="1">
      <c r="A23" s="37"/>
      <c r="B23" s="43"/>
      <c r="C23" s="37"/>
      <c r="D23" s="37"/>
      <c r="E23" s="132" t="str">
        <f>IF('Rekapitulace stavby'!E17="","",'Rekapitulace stavby'!E17)</f>
        <v xml:space="preserve"> </v>
      </c>
      <c r="F23" s="37"/>
      <c r="G23" s="37"/>
      <c r="H23" s="37"/>
      <c r="I23" s="149" t="s">
        <v>28</v>
      </c>
      <c r="J23" s="132" t="str">
        <f>IF('Rekapitulace stavby'!AN17="","",'Rekapitulace stavby'!AN17)</f>
        <v/>
      </c>
      <c r="K23" s="37"/>
      <c r="L23" s="147"/>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6"/>
      <c r="J24" s="37"/>
      <c r="K24" s="37"/>
      <c r="L24" s="147"/>
      <c r="S24" s="37"/>
      <c r="T24" s="37"/>
      <c r="U24" s="37"/>
      <c r="V24" s="37"/>
      <c r="W24" s="37"/>
      <c r="X24" s="37"/>
      <c r="Y24" s="37"/>
      <c r="Z24" s="37"/>
      <c r="AA24" s="37"/>
      <c r="AB24" s="37"/>
      <c r="AC24" s="37"/>
      <c r="AD24" s="37"/>
      <c r="AE24" s="37"/>
    </row>
    <row r="25" s="2" customFormat="1" ht="12" customHeight="1">
      <c r="A25" s="37"/>
      <c r="B25" s="43"/>
      <c r="C25" s="37"/>
      <c r="D25" s="144" t="s">
        <v>34</v>
      </c>
      <c r="E25" s="37"/>
      <c r="F25" s="37"/>
      <c r="G25" s="37"/>
      <c r="H25" s="37"/>
      <c r="I25" s="149" t="s">
        <v>26</v>
      </c>
      <c r="J25" s="132" t="str">
        <f>IF('Rekapitulace stavby'!AN19="","",'Rekapitulace stavby'!AN19)</f>
        <v/>
      </c>
      <c r="K25" s="37"/>
      <c r="L25" s="147"/>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9" t="s">
        <v>28</v>
      </c>
      <c r="J26" s="132" t="str">
        <f>IF('Rekapitulace stavby'!AN20="","",'Rekapitulace stavby'!AN20)</f>
        <v/>
      </c>
      <c r="K26" s="37"/>
      <c r="L26" s="147"/>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6"/>
      <c r="J27" s="37"/>
      <c r="K27" s="37"/>
      <c r="L27" s="147"/>
      <c r="S27" s="37"/>
      <c r="T27" s="37"/>
      <c r="U27" s="37"/>
      <c r="V27" s="37"/>
      <c r="W27" s="37"/>
      <c r="X27" s="37"/>
      <c r="Y27" s="37"/>
      <c r="Z27" s="37"/>
      <c r="AA27" s="37"/>
      <c r="AB27" s="37"/>
      <c r="AC27" s="37"/>
      <c r="AD27" s="37"/>
      <c r="AE27" s="37"/>
    </row>
    <row r="28" s="2" customFormat="1" ht="12" customHeight="1">
      <c r="A28" s="37"/>
      <c r="B28" s="43"/>
      <c r="C28" s="37"/>
      <c r="D28" s="144" t="s">
        <v>35</v>
      </c>
      <c r="E28" s="37"/>
      <c r="F28" s="37"/>
      <c r="G28" s="37"/>
      <c r="H28" s="37"/>
      <c r="I28" s="146"/>
      <c r="J28" s="37"/>
      <c r="K28" s="37"/>
      <c r="L28" s="147"/>
      <c r="S28" s="37"/>
      <c r="T28" s="37"/>
      <c r="U28" s="37"/>
      <c r="V28" s="37"/>
      <c r="W28" s="37"/>
      <c r="X28" s="37"/>
      <c r="Y28" s="37"/>
      <c r="Z28" s="37"/>
      <c r="AA28" s="37"/>
      <c r="AB28" s="37"/>
      <c r="AC28" s="37"/>
      <c r="AD28" s="37"/>
      <c r="AE28" s="37"/>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7"/>
      <c r="B30" s="43"/>
      <c r="C30" s="37"/>
      <c r="D30" s="37"/>
      <c r="E30" s="37"/>
      <c r="F30" s="37"/>
      <c r="G30" s="37"/>
      <c r="H30" s="37"/>
      <c r="I30" s="146"/>
      <c r="J30" s="37"/>
      <c r="K30" s="37"/>
      <c r="L30" s="147"/>
      <c r="S30" s="37"/>
      <c r="T30" s="37"/>
      <c r="U30" s="37"/>
      <c r="V30" s="37"/>
      <c r="W30" s="37"/>
      <c r="X30" s="37"/>
      <c r="Y30" s="37"/>
      <c r="Z30" s="37"/>
      <c r="AA30" s="37"/>
      <c r="AB30" s="37"/>
      <c r="AC30" s="37"/>
      <c r="AD30" s="37"/>
      <c r="AE30" s="37"/>
    </row>
    <row r="31" s="2" customFormat="1" ht="6.96" customHeight="1">
      <c r="A31" s="37"/>
      <c r="B31" s="43"/>
      <c r="C31" s="37"/>
      <c r="D31" s="156"/>
      <c r="E31" s="156"/>
      <c r="F31" s="156"/>
      <c r="G31" s="156"/>
      <c r="H31" s="156"/>
      <c r="I31" s="157"/>
      <c r="J31" s="156"/>
      <c r="K31" s="156"/>
      <c r="L31" s="147"/>
      <c r="S31" s="37"/>
      <c r="T31" s="37"/>
      <c r="U31" s="37"/>
      <c r="V31" s="37"/>
      <c r="W31" s="37"/>
      <c r="X31" s="37"/>
      <c r="Y31" s="37"/>
      <c r="Z31" s="37"/>
      <c r="AA31" s="37"/>
      <c r="AB31" s="37"/>
      <c r="AC31" s="37"/>
      <c r="AD31" s="37"/>
      <c r="AE31" s="37"/>
    </row>
    <row r="32" s="2" customFormat="1" ht="25.44" customHeight="1">
      <c r="A32" s="37"/>
      <c r="B32" s="43"/>
      <c r="C32" s="37"/>
      <c r="D32" s="158" t="s">
        <v>37</v>
      </c>
      <c r="E32" s="37"/>
      <c r="F32" s="37"/>
      <c r="G32" s="37"/>
      <c r="H32" s="37"/>
      <c r="I32" s="146"/>
      <c r="J32" s="159">
        <f>ROUND(J88, 2)</f>
        <v>0</v>
      </c>
      <c r="K32" s="37"/>
      <c r="L32" s="147"/>
      <c r="S32" s="37"/>
      <c r="T32" s="37"/>
      <c r="U32" s="37"/>
      <c r="V32" s="37"/>
      <c r="W32" s="37"/>
      <c r="X32" s="37"/>
      <c r="Y32" s="37"/>
      <c r="Z32" s="37"/>
      <c r="AA32" s="37"/>
      <c r="AB32" s="37"/>
      <c r="AC32" s="37"/>
      <c r="AD32" s="37"/>
      <c r="AE32" s="37"/>
    </row>
    <row r="33" s="2" customFormat="1" ht="6.96" customHeight="1">
      <c r="A33" s="37"/>
      <c r="B33" s="43"/>
      <c r="C33" s="37"/>
      <c r="D33" s="156"/>
      <c r="E33" s="156"/>
      <c r="F33" s="156"/>
      <c r="G33" s="156"/>
      <c r="H33" s="156"/>
      <c r="I33" s="157"/>
      <c r="J33" s="156"/>
      <c r="K33" s="156"/>
      <c r="L33" s="147"/>
      <c r="S33" s="37"/>
      <c r="T33" s="37"/>
      <c r="U33" s="37"/>
      <c r="V33" s="37"/>
      <c r="W33" s="37"/>
      <c r="X33" s="37"/>
      <c r="Y33" s="37"/>
      <c r="Z33" s="37"/>
      <c r="AA33" s="37"/>
      <c r="AB33" s="37"/>
      <c r="AC33" s="37"/>
      <c r="AD33" s="37"/>
      <c r="AE33" s="37"/>
    </row>
    <row r="34" s="2" customFormat="1" ht="14.4" customHeight="1">
      <c r="A34" s="37"/>
      <c r="B34" s="43"/>
      <c r="C34" s="37"/>
      <c r="D34" s="37"/>
      <c r="E34" s="37"/>
      <c r="F34" s="160" t="s">
        <v>39</v>
      </c>
      <c r="G34" s="37"/>
      <c r="H34" s="37"/>
      <c r="I34" s="161" t="s">
        <v>38</v>
      </c>
      <c r="J34" s="160" t="s">
        <v>40</v>
      </c>
      <c r="K34" s="37"/>
      <c r="L34" s="147"/>
      <c r="S34" s="37"/>
      <c r="T34" s="37"/>
      <c r="U34" s="37"/>
      <c r="V34" s="37"/>
      <c r="W34" s="37"/>
      <c r="X34" s="37"/>
      <c r="Y34" s="37"/>
      <c r="Z34" s="37"/>
      <c r="AA34" s="37"/>
      <c r="AB34" s="37"/>
      <c r="AC34" s="37"/>
      <c r="AD34" s="37"/>
      <c r="AE34" s="37"/>
    </row>
    <row r="35" s="2" customFormat="1" ht="14.4" customHeight="1">
      <c r="A35" s="37"/>
      <c r="B35" s="43"/>
      <c r="C35" s="37"/>
      <c r="D35" s="162" t="s">
        <v>41</v>
      </c>
      <c r="E35" s="144" t="s">
        <v>42</v>
      </c>
      <c r="F35" s="163">
        <f>ROUND((SUM(BE88:BE126)),  2)</f>
        <v>0</v>
      </c>
      <c r="G35" s="37"/>
      <c r="H35" s="37"/>
      <c r="I35" s="164">
        <v>0.20999999999999999</v>
      </c>
      <c r="J35" s="163">
        <f>ROUND(((SUM(BE88:BE126))*I35),  2)</f>
        <v>0</v>
      </c>
      <c r="K35" s="37"/>
      <c r="L35" s="147"/>
      <c r="S35" s="37"/>
      <c r="T35" s="37"/>
      <c r="U35" s="37"/>
      <c r="V35" s="37"/>
      <c r="W35" s="37"/>
      <c r="X35" s="37"/>
      <c r="Y35" s="37"/>
      <c r="Z35" s="37"/>
      <c r="AA35" s="37"/>
      <c r="AB35" s="37"/>
      <c r="AC35" s="37"/>
      <c r="AD35" s="37"/>
      <c r="AE35" s="37"/>
    </row>
    <row r="36" s="2" customFormat="1" ht="14.4" customHeight="1">
      <c r="A36" s="37"/>
      <c r="B36" s="43"/>
      <c r="C36" s="37"/>
      <c r="D36" s="37"/>
      <c r="E36" s="144" t="s">
        <v>43</v>
      </c>
      <c r="F36" s="163">
        <f>ROUND((SUM(BF88:BF126)),  2)</f>
        <v>0</v>
      </c>
      <c r="G36" s="37"/>
      <c r="H36" s="37"/>
      <c r="I36" s="164">
        <v>0.14999999999999999</v>
      </c>
      <c r="J36" s="163">
        <f>ROUND(((SUM(BF88:BF126))*I36),  2)</f>
        <v>0</v>
      </c>
      <c r="K36" s="37"/>
      <c r="L36" s="147"/>
      <c r="S36" s="37"/>
      <c r="T36" s="37"/>
      <c r="U36" s="37"/>
      <c r="V36" s="37"/>
      <c r="W36" s="37"/>
      <c r="X36" s="37"/>
      <c r="Y36" s="37"/>
      <c r="Z36" s="37"/>
      <c r="AA36" s="37"/>
      <c r="AB36" s="37"/>
      <c r="AC36" s="37"/>
      <c r="AD36" s="37"/>
      <c r="AE36" s="37"/>
    </row>
    <row r="37" hidden="1" s="2" customFormat="1" ht="14.4" customHeight="1">
      <c r="A37" s="37"/>
      <c r="B37" s="43"/>
      <c r="C37" s="37"/>
      <c r="D37" s="37"/>
      <c r="E37" s="144" t="s">
        <v>44</v>
      </c>
      <c r="F37" s="163">
        <f>ROUND((SUM(BG88:BG126)),  2)</f>
        <v>0</v>
      </c>
      <c r="G37" s="37"/>
      <c r="H37" s="37"/>
      <c r="I37" s="164">
        <v>0.20999999999999999</v>
      </c>
      <c r="J37" s="163">
        <f>0</f>
        <v>0</v>
      </c>
      <c r="K37" s="37"/>
      <c r="L37" s="147"/>
      <c r="S37" s="37"/>
      <c r="T37" s="37"/>
      <c r="U37" s="37"/>
      <c r="V37" s="37"/>
      <c r="W37" s="37"/>
      <c r="X37" s="37"/>
      <c r="Y37" s="37"/>
      <c r="Z37" s="37"/>
      <c r="AA37" s="37"/>
      <c r="AB37" s="37"/>
      <c r="AC37" s="37"/>
      <c r="AD37" s="37"/>
      <c r="AE37" s="37"/>
    </row>
    <row r="38" hidden="1" s="2" customFormat="1" ht="14.4" customHeight="1">
      <c r="A38" s="37"/>
      <c r="B38" s="43"/>
      <c r="C38" s="37"/>
      <c r="D38" s="37"/>
      <c r="E38" s="144" t="s">
        <v>45</v>
      </c>
      <c r="F38" s="163">
        <f>ROUND((SUM(BH88:BH126)),  2)</f>
        <v>0</v>
      </c>
      <c r="G38" s="37"/>
      <c r="H38" s="37"/>
      <c r="I38" s="164">
        <v>0.14999999999999999</v>
      </c>
      <c r="J38" s="163">
        <f>0</f>
        <v>0</v>
      </c>
      <c r="K38" s="37"/>
      <c r="L38" s="147"/>
      <c r="S38" s="37"/>
      <c r="T38" s="37"/>
      <c r="U38" s="37"/>
      <c r="V38" s="37"/>
      <c r="W38" s="37"/>
      <c r="X38" s="37"/>
      <c r="Y38" s="37"/>
      <c r="Z38" s="37"/>
      <c r="AA38" s="37"/>
      <c r="AB38" s="37"/>
      <c r="AC38" s="37"/>
      <c r="AD38" s="37"/>
      <c r="AE38" s="37"/>
    </row>
    <row r="39" hidden="1" s="2" customFormat="1" ht="14.4" customHeight="1">
      <c r="A39" s="37"/>
      <c r="B39" s="43"/>
      <c r="C39" s="37"/>
      <c r="D39" s="37"/>
      <c r="E39" s="144" t="s">
        <v>46</v>
      </c>
      <c r="F39" s="163">
        <f>ROUND((SUM(BI88:BI126)),  2)</f>
        <v>0</v>
      </c>
      <c r="G39" s="37"/>
      <c r="H39" s="37"/>
      <c r="I39" s="164">
        <v>0</v>
      </c>
      <c r="J39" s="163">
        <f>0</f>
        <v>0</v>
      </c>
      <c r="K39" s="37"/>
      <c r="L39" s="147"/>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6"/>
      <c r="J40" s="37"/>
      <c r="K40" s="37"/>
      <c r="L40" s="147"/>
      <c r="S40" s="37"/>
      <c r="T40" s="37"/>
      <c r="U40" s="37"/>
      <c r="V40" s="37"/>
      <c r="W40" s="37"/>
      <c r="X40" s="37"/>
      <c r="Y40" s="37"/>
      <c r="Z40" s="37"/>
      <c r="AA40" s="37"/>
      <c r="AB40" s="37"/>
      <c r="AC40" s="37"/>
      <c r="AD40" s="37"/>
      <c r="AE40" s="37"/>
    </row>
    <row r="41" s="2" customFormat="1" ht="25.44" customHeight="1">
      <c r="A41" s="37"/>
      <c r="B41" s="43"/>
      <c r="C41" s="165"/>
      <c r="D41" s="166" t="s">
        <v>47</v>
      </c>
      <c r="E41" s="167"/>
      <c r="F41" s="167"/>
      <c r="G41" s="168" t="s">
        <v>48</v>
      </c>
      <c r="H41" s="169" t="s">
        <v>49</v>
      </c>
      <c r="I41" s="170"/>
      <c r="J41" s="171">
        <f>SUM(J32:J39)</f>
        <v>0</v>
      </c>
      <c r="K41" s="172"/>
      <c r="L41" s="147"/>
      <c r="S41" s="37"/>
      <c r="T41" s="37"/>
      <c r="U41" s="37"/>
      <c r="V41" s="37"/>
      <c r="W41" s="37"/>
      <c r="X41" s="37"/>
      <c r="Y41" s="37"/>
      <c r="Z41" s="37"/>
      <c r="AA41" s="37"/>
      <c r="AB41" s="37"/>
      <c r="AC41" s="37"/>
      <c r="AD41" s="37"/>
      <c r="AE41" s="37"/>
    </row>
    <row r="42" s="2" customFormat="1" ht="14.4" customHeight="1">
      <c r="A42" s="37"/>
      <c r="B42" s="173"/>
      <c r="C42" s="174"/>
      <c r="D42" s="174"/>
      <c r="E42" s="174"/>
      <c r="F42" s="174"/>
      <c r="G42" s="174"/>
      <c r="H42" s="174"/>
      <c r="I42" s="175"/>
      <c r="J42" s="174"/>
      <c r="K42" s="174"/>
      <c r="L42" s="147"/>
      <c r="S42" s="37"/>
      <c r="T42" s="37"/>
      <c r="U42" s="37"/>
      <c r="V42" s="37"/>
      <c r="W42" s="37"/>
      <c r="X42" s="37"/>
      <c r="Y42" s="37"/>
      <c r="Z42" s="37"/>
      <c r="AA42" s="37"/>
      <c r="AB42" s="37"/>
      <c r="AC42" s="37"/>
      <c r="AD42" s="37"/>
      <c r="AE42" s="37"/>
    </row>
    <row r="46" s="2" customFormat="1" ht="6.96" customHeight="1">
      <c r="A46" s="37"/>
      <c r="B46" s="176"/>
      <c r="C46" s="177"/>
      <c r="D46" s="177"/>
      <c r="E46" s="177"/>
      <c r="F46" s="177"/>
      <c r="G46" s="177"/>
      <c r="H46" s="177"/>
      <c r="I46" s="178"/>
      <c r="J46" s="177"/>
      <c r="K46" s="177"/>
      <c r="L46" s="147"/>
      <c r="S46" s="37"/>
      <c r="T46" s="37"/>
      <c r="U46" s="37"/>
      <c r="V46" s="37"/>
      <c r="W46" s="37"/>
      <c r="X46" s="37"/>
      <c r="Y46" s="37"/>
      <c r="Z46" s="37"/>
      <c r="AA46" s="37"/>
      <c r="AB46" s="37"/>
      <c r="AC46" s="37"/>
      <c r="AD46" s="37"/>
      <c r="AE46" s="37"/>
    </row>
    <row r="47" s="2" customFormat="1" ht="24.96" customHeight="1">
      <c r="A47" s="37"/>
      <c r="B47" s="38"/>
      <c r="C47" s="22" t="s">
        <v>183</v>
      </c>
      <c r="D47" s="39"/>
      <c r="E47" s="39"/>
      <c r="F47" s="39"/>
      <c r="G47" s="39"/>
      <c r="H47" s="39"/>
      <c r="I47" s="146"/>
      <c r="J47" s="39"/>
      <c r="K47" s="39"/>
      <c r="L47" s="147"/>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6"/>
      <c r="J48" s="39"/>
      <c r="K48" s="39"/>
      <c r="L48" s="147"/>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6"/>
      <c r="J49" s="39"/>
      <c r="K49" s="39"/>
      <c r="L49" s="147"/>
      <c r="S49" s="37"/>
      <c r="T49" s="37"/>
      <c r="U49" s="37"/>
      <c r="V49" s="37"/>
      <c r="W49" s="37"/>
      <c r="X49" s="37"/>
      <c r="Y49" s="37"/>
      <c r="Z49" s="37"/>
      <c r="AA49" s="37"/>
      <c r="AB49" s="37"/>
      <c r="AC49" s="37"/>
      <c r="AD49" s="37"/>
      <c r="AE49" s="37"/>
    </row>
    <row r="50" s="2" customFormat="1" ht="16.5" customHeight="1">
      <c r="A50" s="37"/>
      <c r="B50" s="38"/>
      <c r="C50" s="39"/>
      <c r="D50" s="39"/>
      <c r="E50" s="179" t="str">
        <f>E7</f>
        <v>ŽST Božejovice, oprava SZZ a osvětlení včetně zrušení postradatelného zařízení infrastruktury</v>
      </c>
      <c r="F50" s="31"/>
      <c r="G50" s="31"/>
      <c r="H50" s="31"/>
      <c r="I50" s="146"/>
      <c r="J50" s="39"/>
      <c r="K50" s="39"/>
      <c r="L50" s="147"/>
      <c r="S50" s="37"/>
      <c r="T50" s="37"/>
      <c r="U50" s="37"/>
      <c r="V50" s="37"/>
      <c r="W50" s="37"/>
      <c r="X50" s="37"/>
      <c r="Y50" s="37"/>
      <c r="Z50" s="37"/>
      <c r="AA50" s="37"/>
      <c r="AB50" s="37"/>
      <c r="AC50" s="37"/>
      <c r="AD50" s="37"/>
      <c r="AE50" s="37"/>
    </row>
    <row r="51" s="1" customFormat="1" ht="12" customHeight="1">
      <c r="B51" s="20"/>
      <c r="C51" s="31" t="s">
        <v>179</v>
      </c>
      <c r="D51" s="21"/>
      <c r="E51" s="21"/>
      <c r="F51" s="21"/>
      <c r="G51" s="21"/>
      <c r="H51" s="21"/>
      <c r="I51" s="138"/>
      <c r="J51" s="21"/>
      <c r="K51" s="21"/>
      <c r="L51" s="19"/>
    </row>
    <row r="52" s="2" customFormat="1" ht="16.5" customHeight="1">
      <c r="A52" s="37"/>
      <c r="B52" s="38"/>
      <c r="C52" s="39"/>
      <c r="D52" s="39"/>
      <c r="E52" s="179" t="s">
        <v>180</v>
      </c>
      <c r="F52" s="39"/>
      <c r="G52" s="39"/>
      <c r="H52" s="39"/>
      <c r="I52" s="146"/>
      <c r="J52" s="39"/>
      <c r="K52" s="39"/>
      <c r="L52" s="147"/>
      <c r="S52" s="37"/>
      <c r="T52" s="37"/>
      <c r="U52" s="37"/>
      <c r="V52" s="37"/>
      <c r="W52" s="37"/>
      <c r="X52" s="37"/>
      <c r="Y52" s="37"/>
      <c r="Z52" s="37"/>
      <c r="AA52" s="37"/>
      <c r="AB52" s="37"/>
      <c r="AC52" s="37"/>
      <c r="AD52" s="37"/>
      <c r="AE52" s="37"/>
    </row>
    <row r="53" s="2" customFormat="1" ht="12" customHeight="1">
      <c r="A53" s="37"/>
      <c r="B53" s="38"/>
      <c r="C53" s="31" t="s">
        <v>181</v>
      </c>
      <c r="D53" s="39"/>
      <c r="E53" s="39"/>
      <c r="F53" s="39"/>
      <c r="G53" s="39"/>
      <c r="H53" s="39"/>
      <c r="I53" s="146"/>
      <c r="J53" s="39"/>
      <c r="K53" s="39"/>
      <c r="L53" s="147"/>
      <c r="S53" s="37"/>
      <c r="T53" s="37"/>
      <c r="U53" s="37"/>
      <c r="V53" s="37"/>
      <c r="W53" s="37"/>
      <c r="X53" s="37"/>
      <c r="Y53" s="37"/>
      <c r="Z53" s="37"/>
      <c r="AA53" s="37"/>
      <c r="AB53" s="37"/>
      <c r="AC53" s="37"/>
      <c r="AD53" s="37"/>
      <c r="AE53" s="37"/>
    </row>
    <row r="54" s="2" customFormat="1" ht="16.5" customHeight="1">
      <c r="A54" s="37"/>
      <c r="B54" s="38"/>
      <c r="C54" s="39"/>
      <c r="D54" s="39"/>
      <c r="E54" s="68" t="str">
        <f>E11</f>
        <v>SO01 - Reléová místnost</v>
      </c>
      <c r="F54" s="39"/>
      <c r="G54" s="39"/>
      <c r="H54" s="39"/>
      <c r="I54" s="146"/>
      <c r="J54" s="39"/>
      <c r="K54" s="39"/>
      <c r="L54" s="147"/>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6"/>
      <c r="J55" s="39"/>
      <c r="K55" s="39"/>
      <c r="L55" s="147"/>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 xml:space="preserve"> </v>
      </c>
      <c r="G56" s="39"/>
      <c r="H56" s="39"/>
      <c r="I56" s="149" t="s">
        <v>23</v>
      </c>
      <c r="J56" s="71" t="str">
        <f>IF(J14="","",J14)</f>
        <v>11. 3. 2020</v>
      </c>
      <c r="K56" s="39"/>
      <c r="L56" s="147"/>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6"/>
      <c r="J57" s="39"/>
      <c r="K57" s="39"/>
      <c r="L57" s="147"/>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OŘ Plzeň</v>
      </c>
      <c r="G58" s="39"/>
      <c r="H58" s="39"/>
      <c r="I58" s="149" t="s">
        <v>31</v>
      </c>
      <c r="J58" s="35" t="str">
        <f>E23</f>
        <v xml:space="preserve"> </v>
      </c>
      <c r="K58" s="39"/>
      <c r="L58" s="147"/>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149" t="s">
        <v>34</v>
      </c>
      <c r="J59" s="35" t="str">
        <f>E26</f>
        <v xml:space="preserve"> </v>
      </c>
      <c r="K59" s="39"/>
      <c r="L59" s="147"/>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6"/>
      <c r="J60" s="39"/>
      <c r="K60" s="39"/>
      <c r="L60" s="147"/>
      <c r="S60" s="37"/>
      <c r="T60" s="37"/>
      <c r="U60" s="37"/>
      <c r="V60" s="37"/>
      <c r="W60" s="37"/>
      <c r="X60" s="37"/>
      <c r="Y60" s="37"/>
      <c r="Z60" s="37"/>
      <c r="AA60" s="37"/>
      <c r="AB60" s="37"/>
      <c r="AC60" s="37"/>
      <c r="AD60" s="37"/>
      <c r="AE60" s="37"/>
    </row>
    <row r="61" s="2" customFormat="1" ht="29.28" customHeight="1">
      <c r="A61" s="37"/>
      <c r="B61" s="38"/>
      <c r="C61" s="180" t="s">
        <v>184</v>
      </c>
      <c r="D61" s="181"/>
      <c r="E61" s="181"/>
      <c r="F61" s="181"/>
      <c r="G61" s="181"/>
      <c r="H61" s="181"/>
      <c r="I61" s="182"/>
      <c r="J61" s="183" t="s">
        <v>185</v>
      </c>
      <c r="K61" s="181"/>
      <c r="L61" s="147"/>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6"/>
      <c r="J62" s="39"/>
      <c r="K62" s="39"/>
      <c r="L62" s="147"/>
      <c r="S62" s="37"/>
      <c r="T62" s="37"/>
      <c r="U62" s="37"/>
      <c r="V62" s="37"/>
      <c r="W62" s="37"/>
      <c r="X62" s="37"/>
      <c r="Y62" s="37"/>
      <c r="Z62" s="37"/>
      <c r="AA62" s="37"/>
      <c r="AB62" s="37"/>
      <c r="AC62" s="37"/>
      <c r="AD62" s="37"/>
      <c r="AE62" s="37"/>
    </row>
    <row r="63" s="2" customFormat="1" ht="22.8" customHeight="1">
      <c r="A63" s="37"/>
      <c r="B63" s="38"/>
      <c r="C63" s="184" t="s">
        <v>69</v>
      </c>
      <c r="D63" s="39"/>
      <c r="E63" s="39"/>
      <c r="F63" s="39"/>
      <c r="G63" s="39"/>
      <c r="H63" s="39"/>
      <c r="I63" s="146"/>
      <c r="J63" s="101">
        <f>J88</f>
        <v>0</v>
      </c>
      <c r="K63" s="39"/>
      <c r="L63" s="147"/>
      <c r="S63" s="37"/>
      <c r="T63" s="37"/>
      <c r="U63" s="37"/>
      <c r="V63" s="37"/>
      <c r="W63" s="37"/>
      <c r="X63" s="37"/>
      <c r="Y63" s="37"/>
      <c r="Z63" s="37"/>
      <c r="AA63" s="37"/>
      <c r="AB63" s="37"/>
      <c r="AC63" s="37"/>
      <c r="AD63" s="37"/>
      <c r="AE63" s="37"/>
      <c r="AU63" s="16" t="s">
        <v>186</v>
      </c>
    </row>
    <row r="64" s="9" customFormat="1" ht="24.96" customHeight="1">
      <c r="A64" s="9"/>
      <c r="B64" s="185"/>
      <c r="C64" s="186"/>
      <c r="D64" s="187" t="s">
        <v>1587</v>
      </c>
      <c r="E64" s="188"/>
      <c r="F64" s="188"/>
      <c r="G64" s="188"/>
      <c r="H64" s="188"/>
      <c r="I64" s="189"/>
      <c r="J64" s="190">
        <f>J89</f>
        <v>0</v>
      </c>
      <c r="K64" s="186"/>
      <c r="L64" s="191"/>
      <c r="S64" s="9"/>
      <c r="T64" s="9"/>
      <c r="U64" s="9"/>
      <c r="V64" s="9"/>
      <c r="W64" s="9"/>
      <c r="X64" s="9"/>
      <c r="Y64" s="9"/>
      <c r="Z64" s="9"/>
      <c r="AA64" s="9"/>
      <c r="AB64" s="9"/>
      <c r="AC64" s="9"/>
      <c r="AD64" s="9"/>
      <c r="AE64" s="9"/>
    </row>
    <row r="65" s="12" customFormat="1" ht="19.92" customHeight="1">
      <c r="A65" s="12"/>
      <c r="B65" s="246"/>
      <c r="C65" s="124"/>
      <c r="D65" s="247" t="s">
        <v>1588</v>
      </c>
      <c r="E65" s="248"/>
      <c r="F65" s="248"/>
      <c r="G65" s="248"/>
      <c r="H65" s="248"/>
      <c r="I65" s="249"/>
      <c r="J65" s="250">
        <f>J90</f>
        <v>0</v>
      </c>
      <c r="K65" s="124"/>
      <c r="L65" s="251"/>
      <c r="S65" s="12"/>
      <c r="T65" s="12"/>
      <c r="U65" s="12"/>
      <c r="V65" s="12"/>
      <c r="W65" s="12"/>
      <c r="X65" s="12"/>
      <c r="Y65" s="12"/>
      <c r="Z65" s="12"/>
      <c r="AA65" s="12"/>
      <c r="AB65" s="12"/>
      <c r="AC65" s="12"/>
      <c r="AD65" s="12"/>
      <c r="AE65" s="12"/>
    </row>
    <row r="66" s="12" customFormat="1" ht="19.92" customHeight="1">
      <c r="A66" s="12"/>
      <c r="B66" s="246"/>
      <c r="C66" s="124"/>
      <c r="D66" s="247" t="s">
        <v>1589</v>
      </c>
      <c r="E66" s="248"/>
      <c r="F66" s="248"/>
      <c r="G66" s="248"/>
      <c r="H66" s="248"/>
      <c r="I66" s="249"/>
      <c r="J66" s="250">
        <f>J95</f>
        <v>0</v>
      </c>
      <c r="K66" s="124"/>
      <c r="L66" s="251"/>
      <c r="S66" s="12"/>
      <c r="T66" s="12"/>
      <c r="U66" s="12"/>
      <c r="V66" s="12"/>
      <c r="W66" s="12"/>
      <c r="X66" s="12"/>
      <c r="Y66" s="12"/>
      <c r="Z66" s="12"/>
      <c r="AA66" s="12"/>
      <c r="AB66" s="12"/>
      <c r="AC66" s="12"/>
      <c r="AD66" s="12"/>
      <c r="AE66" s="12"/>
    </row>
    <row r="67" s="2" customFormat="1" ht="21.84" customHeight="1">
      <c r="A67" s="37"/>
      <c r="B67" s="38"/>
      <c r="C67" s="39"/>
      <c r="D67" s="39"/>
      <c r="E67" s="39"/>
      <c r="F67" s="39"/>
      <c r="G67" s="39"/>
      <c r="H67" s="39"/>
      <c r="I67" s="146"/>
      <c r="J67" s="39"/>
      <c r="K67" s="39"/>
      <c r="L67" s="147"/>
      <c r="S67" s="37"/>
      <c r="T67" s="37"/>
      <c r="U67" s="37"/>
      <c r="V67" s="37"/>
      <c r="W67" s="37"/>
      <c r="X67" s="37"/>
      <c r="Y67" s="37"/>
      <c r="Z67" s="37"/>
      <c r="AA67" s="37"/>
      <c r="AB67" s="37"/>
      <c r="AC67" s="37"/>
      <c r="AD67" s="37"/>
      <c r="AE67" s="37"/>
    </row>
    <row r="68" s="2" customFormat="1" ht="6.96" customHeight="1">
      <c r="A68" s="37"/>
      <c r="B68" s="58"/>
      <c r="C68" s="59"/>
      <c r="D68" s="59"/>
      <c r="E68" s="59"/>
      <c r="F68" s="59"/>
      <c r="G68" s="59"/>
      <c r="H68" s="59"/>
      <c r="I68" s="175"/>
      <c r="J68" s="59"/>
      <c r="K68" s="59"/>
      <c r="L68" s="147"/>
      <c r="S68" s="37"/>
      <c r="T68" s="37"/>
      <c r="U68" s="37"/>
      <c r="V68" s="37"/>
      <c r="W68" s="37"/>
      <c r="X68" s="37"/>
      <c r="Y68" s="37"/>
      <c r="Z68" s="37"/>
      <c r="AA68" s="37"/>
      <c r="AB68" s="37"/>
      <c r="AC68" s="37"/>
      <c r="AD68" s="37"/>
      <c r="AE68" s="37"/>
    </row>
    <row r="72" s="2" customFormat="1" ht="6.96" customHeight="1">
      <c r="A72" s="37"/>
      <c r="B72" s="60"/>
      <c r="C72" s="61"/>
      <c r="D72" s="61"/>
      <c r="E72" s="61"/>
      <c r="F72" s="61"/>
      <c r="G72" s="61"/>
      <c r="H72" s="61"/>
      <c r="I72" s="178"/>
      <c r="J72" s="61"/>
      <c r="K72" s="61"/>
      <c r="L72" s="147"/>
      <c r="S72" s="37"/>
      <c r="T72" s="37"/>
      <c r="U72" s="37"/>
      <c r="V72" s="37"/>
      <c r="W72" s="37"/>
      <c r="X72" s="37"/>
      <c r="Y72" s="37"/>
      <c r="Z72" s="37"/>
      <c r="AA72" s="37"/>
      <c r="AB72" s="37"/>
      <c r="AC72" s="37"/>
      <c r="AD72" s="37"/>
      <c r="AE72" s="37"/>
    </row>
    <row r="73" s="2" customFormat="1" ht="24.96" customHeight="1">
      <c r="A73" s="37"/>
      <c r="B73" s="38"/>
      <c r="C73" s="22" t="s">
        <v>188</v>
      </c>
      <c r="D73" s="39"/>
      <c r="E73" s="39"/>
      <c r="F73" s="39"/>
      <c r="G73" s="39"/>
      <c r="H73" s="39"/>
      <c r="I73" s="146"/>
      <c r="J73" s="39"/>
      <c r="K73" s="39"/>
      <c r="L73" s="147"/>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146"/>
      <c r="J74" s="39"/>
      <c r="K74" s="39"/>
      <c r="L74" s="147"/>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146"/>
      <c r="J75" s="39"/>
      <c r="K75" s="39"/>
      <c r="L75" s="147"/>
      <c r="S75" s="37"/>
      <c r="T75" s="37"/>
      <c r="U75" s="37"/>
      <c r="V75" s="37"/>
      <c r="W75" s="37"/>
      <c r="X75" s="37"/>
      <c r="Y75" s="37"/>
      <c r="Z75" s="37"/>
      <c r="AA75" s="37"/>
      <c r="AB75" s="37"/>
      <c r="AC75" s="37"/>
      <c r="AD75" s="37"/>
      <c r="AE75" s="37"/>
    </row>
    <row r="76" s="2" customFormat="1" ht="16.5" customHeight="1">
      <c r="A76" s="37"/>
      <c r="B76" s="38"/>
      <c r="C76" s="39"/>
      <c r="D76" s="39"/>
      <c r="E76" s="179" t="str">
        <f>E7</f>
        <v>ŽST Božejovice, oprava SZZ a osvětlení včetně zrušení postradatelného zařízení infrastruktury</v>
      </c>
      <c r="F76" s="31"/>
      <c r="G76" s="31"/>
      <c r="H76" s="31"/>
      <c r="I76" s="146"/>
      <c r="J76" s="39"/>
      <c r="K76" s="39"/>
      <c r="L76" s="147"/>
      <c r="S76" s="37"/>
      <c r="T76" s="37"/>
      <c r="U76" s="37"/>
      <c r="V76" s="37"/>
      <c r="W76" s="37"/>
      <c r="X76" s="37"/>
      <c r="Y76" s="37"/>
      <c r="Z76" s="37"/>
      <c r="AA76" s="37"/>
      <c r="AB76" s="37"/>
      <c r="AC76" s="37"/>
      <c r="AD76" s="37"/>
      <c r="AE76" s="37"/>
    </row>
    <row r="77" s="1" customFormat="1" ht="12" customHeight="1">
      <c r="B77" s="20"/>
      <c r="C77" s="31" t="s">
        <v>179</v>
      </c>
      <c r="D77" s="21"/>
      <c r="E77" s="21"/>
      <c r="F77" s="21"/>
      <c r="G77" s="21"/>
      <c r="H77" s="21"/>
      <c r="I77" s="138"/>
      <c r="J77" s="21"/>
      <c r="K77" s="21"/>
      <c r="L77" s="19"/>
    </row>
    <row r="78" s="2" customFormat="1" ht="16.5" customHeight="1">
      <c r="A78" s="37"/>
      <c r="B78" s="38"/>
      <c r="C78" s="39"/>
      <c r="D78" s="39"/>
      <c r="E78" s="179" t="s">
        <v>180</v>
      </c>
      <c r="F78" s="39"/>
      <c r="G78" s="39"/>
      <c r="H78" s="39"/>
      <c r="I78" s="146"/>
      <c r="J78" s="39"/>
      <c r="K78" s="39"/>
      <c r="L78" s="147"/>
      <c r="S78" s="37"/>
      <c r="T78" s="37"/>
      <c r="U78" s="37"/>
      <c r="V78" s="37"/>
      <c r="W78" s="37"/>
      <c r="X78" s="37"/>
      <c r="Y78" s="37"/>
      <c r="Z78" s="37"/>
      <c r="AA78" s="37"/>
      <c r="AB78" s="37"/>
      <c r="AC78" s="37"/>
      <c r="AD78" s="37"/>
      <c r="AE78" s="37"/>
    </row>
    <row r="79" s="2" customFormat="1" ht="12" customHeight="1">
      <c r="A79" s="37"/>
      <c r="B79" s="38"/>
      <c r="C79" s="31" t="s">
        <v>181</v>
      </c>
      <c r="D79" s="39"/>
      <c r="E79" s="39"/>
      <c r="F79" s="39"/>
      <c r="G79" s="39"/>
      <c r="H79" s="39"/>
      <c r="I79" s="146"/>
      <c r="J79" s="39"/>
      <c r="K79" s="39"/>
      <c r="L79" s="147"/>
      <c r="S79" s="37"/>
      <c r="T79" s="37"/>
      <c r="U79" s="37"/>
      <c r="V79" s="37"/>
      <c r="W79" s="37"/>
      <c r="X79" s="37"/>
      <c r="Y79" s="37"/>
      <c r="Z79" s="37"/>
      <c r="AA79" s="37"/>
      <c r="AB79" s="37"/>
      <c r="AC79" s="37"/>
      <c r="AD79" s="37"/>
      <c r="AE79" s="37"/>
    </row>
    <row r="80" s="2" customFormat="1" ht="16.5" customHeight="1">
      <c r="A80" s="37"/>
      <c r="B80" s="38"/>
      <c r="C80" s="39"/>
      <c r="D80" s="39"/>
      <c r="E80" s="68" t="str">
        <f>E11</f>
        <v>SO01 - Reléová místnost</v>
      </c>
      <c r="F80" s="39"/>
      <c r="G80" s="39"/>
      <c r="H80" s="39"/>
      <c r="I80" s="146"/>
      <c r="J80" s="39"/>
      <c r="K80" s="39"/>
      <c r="L80" s="147"/>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146"/>
      <c r="J81" s="39"/>
      <c r="K81" s="39"/>
      <c r="L81" s="147"/>
      <c r="S81" s="37"/>
      <c r="T81" s="37"/>
      <c r="U81" s="37"/>
      <c r="V81" s="37"/>
      <c r="W81" s="37"/>
      <c r="X81" s="37"/>
      <c r="Y81" s="37"/>
      <c r="Z81" s="37"/>
      <c r="AA81" s="37"/>
      <c r="AB81" s="37"/>
      <c r="AC81" s="37"/>
      <c r="AD81" s="37"/>
      <c r="AE81" s="37"/>
    </row>
    <row r="82" s="2" customFormat="1" ht="12" customHeight="1">
      <c r="A82" s="37"/>
      <c r="B82" s="38"/>
      <c r="C82" s="31" t="s">
        <v>21</v>
      </c>
      <c r="D82" s="39"/>
      <c r="E82" s="39"/>
      <c r="F82" s="26" t="str">
        <f>F14</f>
        <v xml:space="preserve"> </v>
      </c>
      <c r="G82" s="39"/>
      <c r="H82" s="39"/>
      <c r="I82" s="149" t="s">
        <v>23</v>
      </c>
      <c r="J82" s="71" t="str">
        <f>IF(J14="","",J14)</f>
        <v>11. 3. 2020</v>
      </c>
      <c r="K82" s="39"/>
      <c r="L82" s="147"/>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6"/>
      <c r="J83" s="39"/>
      <c r="K83" s="39"/>
      <c r="L83" s="147"/>
      <c r="S83" s="37"/>
      <c r="T83" s="37"/>
      <c r="U83" s="37"/>
      <c r="V83" s="37"/>
      <c r="W83" s="37"/>
      <c r="X83" s="37"/>
      <c r="Y83" s="37"/>
      <c r="Z83" s="37"/>
      <c r="AA83" s="37"/>
      <c r="AB83" s="37"/>
      <c r="AC83" s="37"/>
      <c r="AD83" s="37"/>
      <c r="AE83" s="37"/>
    </row>
    <row r="84" s="2" customFormat="1" ht="15.15" customHeight="1">
      <c r="A84" s="37"/>
      <c r="B84" s="38"/>
      <c r="C84" s="31" t="s">
        <v>25</v>
      </c>
      <c r="D84" s="39"/>
      <c r="E84" s="39"/>
      <c r="F84" s="26" t="str">
        <f>E17</f>
        <v>Správa železnic, OŘ Plzeň</v>
      </c>
      <c r="G84" s="39"/>
      <c r="H84" s="39"/>
      <c r="I84" s="149" t="s">
        <v>31</v>
      </c>
      <c r="J84" s="35" t="str">
        <f>E23</f>
        <v xml:space="preserve"> </v>
      </c>
      <c r="K84" s="39"/>
      <c r="L84" s="147"/>
      <c r="S84" s="37"/>
      <c r="T84" s="37"/>
      <c r="U84" s="37"/>
      <c r="V84" s="37"/>
      <c r="W84" s="37"/>
      <c r="X84" s="37"/>
      <c r="Y84" s="37"/>
      <c r="Z84" s="37"/>
      <c r="AA84" s="37"/>
      <c r="AB84" s="37"/>
      <c r="AC84" s="37"/>
      <c r="AD84" s="37"/>
      <c r="AE84" s="37"/>
    </row>
    <row r="85" s="2" customFormat="1" ht="15.15" customHeight="1">
      <c r="A85" s="37"/>
      <c r="B85" s="38"/>
      <c r="C85" s="31" t="s">
        <v>29</v>
      </c>
      <c r="D85" s="39"/>
      <c r="E85" s="39"/>
      <c r="F85" s="26" t="str">
        <f>IF(E20="","",E20)</f>
        <v>Vyplň údaj</v>
      </c>
      <c r="G85" s="39"/>
      <c r="H85" s="39"/>
      <c r="I85" s="149" t="s">
        <v>34</v>
      </c>
      <c r="J85" s="35" t="str">
        <f>E26</f>
        <v xml:space="preserve"> </v>
      </c>
      <c r="K85" s="39"/>
      <c r="L85" s="147"/>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146"/>
      <c r="J86" s="39"/>
      <c r="K86" s="39"/>
      <c r="L86" s="147"/>
      <c r="S86" s="37"/>
      <c r="T86" s="37"/>
      <c r="U86" s="37"/>
      <c r="V86" s="37"/>
      <c r="W86" s="37"/>
      <c r="X86" s="37"/>
      <c r="Y86" s="37"/>
      <c r="Z86" s="37"/>
      <c r="AA86" s="37"/>
      <c r="AB86" s="37"/>
      <c r="AC86" s="37"/>
      <c r="AD86" s="37"/>
      <c r="AE86" s="37"/>
    </row>
    <row r="87" s="10" customFormat="1" ht="29.28" customHeight="1">
      <c r="A87" s="192"/>
      <c r="B87" s="193"/>
      <c r="C87" s="194" t="s">
        <v>189</v>
      </c>
      <c r="D87" s="195" t="s">
        <v>56</v>
      </c>
      <c r="E87" s="195" t="s">
        <v>52</v>
      </c>
      <c r="F87" s="195" t="s">
        <v>53</v>
      </c>
      <c r="G87" s="195" t="s">
        <v>190</v>
      </c>
      <c r="H87" s="195" t="s">
        <v>191</v>
      </c>
      <c r="I87" s="196" t="s">
        <v>192</v>
      </c>
      <c r="J87" s="195" t="s">
        <v>185</v>
      </c>
      <c r="K87" s="197" t="s">
        <v>193</v>
      </c>
      <c r="L87" s="198"/>
      <c r="M87" s="91" t="s">
        <v>19</v>
      </c>
      <c r="N87" s="92" t="s">
        <v>41</v>
      </c>
      <c r="O87" s="92" t="s">
        <v>194</v>
      </c>
      <c r="P87" s="92" t="s">
        <v>195</v>
      </c>
      <c r="Q87" s="92" t="s">
        <v>196</v>
      </c>
      <c r="R87" s="92" t="s">
        <v>197</v>
      </c>
      <c r="S87" s="92" t="s">
        <v>198</v>
      </c>
      <c r="T87" s="93" t="s">
        <v>199</v>
      </c>
      <c r="U87" s="192"/>
      <c r="V87" s="192"/>
      <c r="W87" s="192"/>
      <c r="X87" s="192"/>
      <c r="Y87" s="192"/>
      <c r="Z87" s="192"/>
      <c r="AA87" s="192"/>
      <c r="AB87" s="192"/>
      <c r="AC87" s="192"/>
      <c r="AD87" s="192"/>
      <c r="AE87" s="192"/>
    </row>
    <row r="88" s="2" customFormat="1" ht="22.8" customHeight="1">
      <c r="A88" s="37"/>
      <c r="B88" s="38"/>
      <c r="C88" s="98" t="s">
        <v>200</v>
      </c>
      <c r="D88" s="39"/>
      <c r="E88" s="39"/>
      <c r="F88" s="39"/>
      <c r="G88" s="39"/>
      <c r="H88" s="39"/>
      <c r="I88" s="146"/>
      <c r="J88" s="199">
        <f>BK88</f>
        <v>0</v>
      </c>
      <c r="K88" s="39"/>
      <c r="L88" s="43"/>
      <c r="M88" s="94"/>
      <c r="N88" s="200"/>
      <c r="O88" s="95"/>
      <c r="P88" s="201">
        <f>P89</f>
        <v>0</v>
      </c>
      <c r="Q88" s="95"/>
      <c r="R88" s="201">
        <f>R89</f>
        <v>42.644600000000004</v>
      </c>
      <c r="S88" s="95"/>
      <c r="T88" s="202">
        <f>T89</f>
        <v>13.9</v>
      </c>
      <c r="U88" s="37"/>
      <c r="V88" s="37"/>
      <c r="W88" s="37"/>
      <c r="X88" s="37"/>
      <c r="Y88" s="37"/>
      <c r="Z88" s="37"/>
      <c r="AA88" s="37"/>
      <c r="AB88" s="37"/>
      <c r="AC88" s="37"/>
      <c r="AD88" s="37"/>
      <c r="AE88" s="37"/>
      <c r="AT88" s="16" t="s">
        <v>70</v>
      </c>
      <c r="AU88" s="16" t="s">
        <v>186</v>
      </c>
      <c r="BK88" s="203">
        <f>BK89</f>
        <v>0</v>
      </c>
    </row>
    <row r="89" s="11" customFormat="1" ht="25.92" customHeight="1">
      <c r="A89" s="11"/>
      <c r="B89" s="204"/>
      <c r="C89" s="205"/>
      <c r="D89" s="206" t="s">
        <v>70</v>
      </c>
      <c r="E89" s="207" t="s">
        <v>1590</v>
      </c>
      <c r="F89" s="207" t="s">
        <v>1591</v>
      </c>
      <c r="G89" s="205"/>
      <c r="H89" s="205"/>
      <c r="I89" s="208"/>
      <c r="J89" s="209">
        <f>BK89</f>
        <v>0</v>
      </c>
      <c r="K89" s="205"/>
      <c r="L89" s="210"/>
      <c r="M89" s="211"/>
      <c r="N89" s="212"/>
      <c r="O89" s="212"/>
      <c r="P89" s="213">
        <f>P90+P95</f>
        <v>0</v>
      </c>
      <c r="Q89" s="212"/>
      <c r="R89" s="213">
        <f>R90+R95</f>
        <v>42.644600000000004</v>
      </c>
      <c r="S89" s="212"/>
      <c r="T89" s="214">
        <f>T90+T95</f>
        <v>13.9</v>
      </c>
      <c r="U89" s="11"/>
      <c r="V89" s="11"/>
      <c r="W89" s="11"/>
      <c r="X89" s="11"/>
      <c r="Y89" s="11"/>
      <c r="Z89" s="11"/>
      <c r="AA89" s="11"/>
      <c r="AB89" s="11"/>
      <c r="AC89" s="11"/>
      <c r="AD89" s="11"/>
      <c r="AE89" s="11"/>
      <c r="AR89" s="215" t="s">
        <v>78</v>
      </c>
      <c r="AT89" s="216" t="s">
        <v>70</v>
      </c>
      <c r="AU89" s="216" t="s">
        <v>71</v>
      </c>
      <c r="AY89" s="215" t="s">
        <v>202</v>
      </c>
      <c r="BK89" s="217">
        <f>BK90+BK95</f>
        <v>0</v>
      </c>
    </row>
    <row r="90" s="11" customFormat="1" ht="22.8" customHeight="1">
      <c r="A90" s="11"/>
      <c r="B90" s="204"/>
      <c r="C90" s="205"/>
      <c r="D90" s="206" t="s">
        <v>70</v>
      </c>
      <c r="E90" s="252" t="s">
        <v>93</v>
      </c>
      <c r="F90" s="252" t="s">
        <v>1592</v>
      </c>
      <c r="G90" s="205"/>
      <c r="H90" s="205"/>
      <c r="I90" s="208"/>
      <c r="J90" s="253">
        <f>BK90</f>
        <v>0</v>
      </c>
      <c r="K90" s="205"/>
      <c r="L90" s="210"/>
      <c r="M90" s="211"/>
      <c r="N90" s="212"/>
      <c r="O90" s="212"/>
      <c r="P90" s="213">
        <f>SUM(P91:P94)</f>
        <v>0</v>
      </c>
      <c r="Q90" s="212"/>
      <c r="R90" s="213">
        <f>SUM(R91:R94)</f>
        <v>7.7670000000000003</v>
      </c>
      <c r="S90" s="212"/>
      <c r="T90" s="214">
        <f>SUM(T91:T94)</f>
        <v>0</v>
      </c>
      <c r="U90" s="11"/>
      <c r="V90" s="11"/>
      <c r="W90" s="11"/>
      <c r="X90" s="11"/>
      <c r="Y90" s="11"/>
      <c r="Z90" s="11"/>
      <c r="AA90" s="11"/>
      <c r="AB90" s="11"/>
      <c r="AC90" s="11"/>
      <c r="AD90" s="11"/>
      <c r="AE90" s="11"/>
      <c r="AR90" s="215" t="s">
        <v>78</v>
      </c>
      <c r="AT90" s="216" t="s">
        <v>70</v>
      </c>
      <c r="AU90" s="216" t="s">
        <v>78</v>
      </c>
      <c r="AY90" s="215" t="s">
        <v>202</v>
      </c>
      <c r="BK90" s="217">
        <f>SUM(BK91:BK94)</f>
        <v>0</v>
      </c>
    </row>
    <row r="91" s="2" customFormat="1" ht="21.75" customHeight="1">
      <c r="A91" s="37"/>
      <c r="B91" s="38"/>
      <c r="C91" s="232" t="s">
        <v>78</v>
      </c>
      <c r="D91" s="232" t="s">
        <v>259</v>
      </c>
      <c r="E91" s="233" t="s">
        <v>1593</v>
      </c>
      <c r="F91" s="234" t="s">
        <v>1594</v>
      </c>
      <c r="G91" s="235" t="s">
        <v>1595</v>
      </c>
      <c r="H91" s="236">
        <v>30</v>
      </c>
      <c r="I91" s="237"/>
      <c r="J91" s="238">
        <f>ROUND(I91*H91,2)</f>
        <v>0</v>
      </c>
      <c r="K91" s="234" t="s">
        <v>1596</v>
      </c>
      <c r="L91" s="43"/>
      <c r="M91" s="239" t="s">
        <v>19</v>
      </c>
      <c r="N91" s="240" t="s">
        <v>42</v>
      </c>
      <c r="O91" s="83"/>
      <c r="P91" s="228">
        <f>O91*H91</f>
        <v>0</v>
      </c>
      <c r="Q91" s="228">
        <v>0.14030000000000001</v>
      </c>
      <c r="R91" s="228">
        <f>Q91*H91</f>
        <v>4.2090000000000005</v>
      </c>
      <c r="S91" s="228">
        <v>0</v>
      </c>
      <c r="T91" s="229">
        <f>S91*H91</f>
        <v>0</v>
      </c>
      <c r="U91" s="37"/>
      <c r="V91" s="37"/>
      <c r="W91" s="37"/>
      <c r="X91" s="37"/>
      <c r="Y91" s="37"/>
      <c r="Z91" s="37"/>
      <c r="AA91" s="37"/>
      <c r="AB91" s="37"/>
      <c r="AC91" s="37"/>
      <c r="AD91" s="37"/>
      <c r="AE91" s="37"/>
      <c r="AR91" s="230" t="s">
        <v>209</v>
      </c>
      <c r="AT91" s="230" t="s">
        <v>259</v>
      </c>
      <c r="AU91" s="230" t="s">
        <v>80</v>
      </c>
      <c r="AY91" s="16" t="s">
        <v>202</v>
      </c>
      <c r="BE91" s="231">
        <f>IF(N91="základní",J91,0)</f>
        <v>0</v>
      </c>
      <c r="BF91" s="231">
        <f>IF(N91="snížená",J91,0)</f>
        <v>0</v>
      </c>
      <c r="BG91" s="231">
        <f>IF(N91="zákl. přenesená",J91,0)</f>
        <v>0</v>
      </c>
      <c r="BH91" s="231">
        <f>IF(N91="sníž. přenesená",J91,0)</f>
        <v>0</v>
      </c>
      <c r="BI91" s="231">
        <f>IF(N91="nulová",J91,0)</f>
        <v>0</v>
      </c>
      <c r="BJ91" s="16" t="s">
        <v>78</v>
      </c>
      <c r="BK91" s="231">
        <f>ROUND(I91*H91,2)</f>
        <v>0</v>
      </c>
      <c r="BL91" s="16" t="s">
        <v>209</v>
      </c>
      <c r="BM91" s="230" t="s">
        <v>1597</v>
      </c>
    </row>
    <row r="92" s="2" customFormat="1">
      <c r="A92" s="37"/>
      <c r="B92" s="38"/>
      <c r="C92" s="39"/>
      <c r="D92" s="254" t="s">
        <v>1355</v>
      </c>
      <c r="E92" s="39"/>
      <c r="F92" s="255" t="s">
        <v>1598</v>
      </c>
      <c r="G92" s="39"/>
      <c r="H92" s="39"/>
      <c r="I92" s="146"/>
      <c r="J92" s="39"/>
      <c r="K92" s="39"/>
      <c r="L92" s="43"/>
      <c r="M92" s="256"/>
      <c r="N92" s="257"/>
      <c r="O92" s="83"/>
      <c r="P92" s="83"/>
      <c r="Q92" s="83"/>
      <c r="R92" s="83"/>
      <c r="S92" s="83"/>
      <c r="T92" s="84"/>
      <c r="U92" s="37"/>
      <c r="V92" s="37"/>
      <c r="W92" s="37"/>
      <c r="X92" s="37"/>
      <c r="Y92" s="37"/>
      <c r="Z92" s="37"/>
      <c r="AA92" s="37"/>
      <c r="AB92" s="37"/>
      <c r="AC92" s="37"/>
      <c r="AD92" s="37"/>
      <c r="AE92" s="37"/>
      <c r="AT92" s="16" t="s">
        <v>1355</v>
      </c>
      <c r="AU92" s="16" t="s">
        <v>80</v>
      </c>
    </row>
    <row r="93" s="2" customFormat="1" ht="16.5" customHeight="1">
      <c r="A93" s="37"/>
      <c r="B93" s="38"/>
      <c r="C93" s="218" t="s">
        <v>80</v>
      </c>
      <c r="D93" s="218" t="s">
        <v>203</v>
      </c>
      <c r="E93" s="219" t="s">
        <v>1599</v>
      </c>
      <c r="F93" s="220" t="s">
        <v>1600</v>
      </c>
      <c r="G93" s="221" t="s">
        <v>1595</v>
      </c>
      <c r="H93" s="222">
        <v>30</v>
      </c>
      <c r="I93" s="223"/>
      <c r="J93" s="224">
        <f>ROUND(I93*H93,2)</f>
        <v>0</v>
      </c>
      <c r="K93" s="220" t="s">
        <v>1596</v>
      </c>
      <c r="L93" s="225"/>
      <c r="M93" s="226" t="s">
        <v>19</v>
      </c>
      <c r="N93" s="227" t="s">
        <v>42</v>
      </c>
      <c r="O93" s="83"/>
      <c r="P93" s="228">
        <f>O93*H93</f>
        <v>0</v>
      </c>
      <c r="Q93" s="228">
        <v>0.11500000000000001</v>
      </c>
      <c r="R93" s="228">
        <f>Q93*H93</f>
        <v>3.4500000000000002</v>
      </c>
      <c r="S93" s="228">
        <v>0</v>
      </c>
      <c r="T93" s="229">
        <f>S93*H93</f>
        <v>0</v>
      </c>
      <c r="U93" s="37"/>
      <c r="V93" s="37"/>
      <c r="W93" s="37"/>
      <c r="X93" s="37"/>
      <c r="Y93" s="37"/>
      <c r="Z93" s="37"/>
      <c r="AA93" s="37"/>
      <c r="AB93" s="37"/>
      <c r="AC93" s="37"/>
      <c r="AD93" s="37"/>
      <c r="AE93" s="37"/>
      <c r="AR93" s="230" t="s">
        <v>208</v>
      </c>
      <c r="AT93" s="230" t="s">
        <v>203</v>
      </c>
      <c r="AU93" s="230" t="s">
        <v>80</v>
      </c>
      <c r="AY93" s="16" t="s">
        <v>202</v>
      </c>
      <c r="BE93" s="231">
        <f>IF(N93="základní",J93,0)</f>
        <v>0</v>
      </c>
      <c r="BF93" s="231">
        <f>IF(N93="snížená",J93,0)</f>
        <v>0</v>
      </c>
      <c r="BG93" s="231">
        <f>IF(N93="zákl. přenesená",J93,0)</f>
        <v>0</v>
      </c>
      <c r="BH93" s="231">
        <f>IF(N93="sníž. přenesená",J93,0)</f>
        <v>0</v>
      </c>
      <c r="BI93" s="231">
        <f>IF(N93="nulová",J93,0)</f>
        <v>0</v>
      </c>
      <c r="BJ93" s="16" t="s">
        <v>78</v>
      </c>
      <c r="BK93" s="231">
        <f>ROUND(I93*H93,2)</f>
        <v>0</v>
      </c>
      <c r="BL93" s="16" t="s">
        <v>209</v>
      </c>
      <c r="BM93" s="230" t="s">
        <v>1601</v>
      </c>
    </row>
    <row r="94" s="2" customFormat="1" ht="16.5" customHeight="1">
      <c r="A94" s="37"/>
      <c r="B94" s="38"/>
      <c r="C94" s="218" t="s">
        <v>93</v>
      </c>
      <c r="D94" s="218" t="s">
        <v>203</v>
      </c>
      <c r="E94" s="219" t="s">
        <v>1602</v>
      </c>
      <c r="F94" s="220" t="s">
        <v>1603</v>
      </c>
      <c r="G94" s="221" t="s">
        <v>266</v>
      </c>
      <c r="H94" s="222">
        <v>1</v>
      </c>
      <c r="I94" s="223"/>
      <c r="J94" s="224">
        <f>ROUND(I94*H94,2)</f>
        <v>0</v>
      </c>
      <c r="K94" s="220" t="s">
        <v>1596</v>
      </c>
      <c r="L94" s="225"/>
      <c r="M94" s="226" t="s">
        <v>19</v>
      </c>
      <c r="N94" s="227" t="s">
        <v>42</v>
      </c>
      <c r="O94" s="83"/>
      <c r="P94" s="228">
        <f>O94*H94</f>
        <v>0</v>
      </c>
      <c r="Q94" s="228">
        <v>0.108</v>
      </c>
      <c r="R94" s="228">
        <f>Q94*H94</f>
        <v>0.108</v>
      </c>
      <c r="S94" s="228">
        <v>0</v>
      </c>
      <c r="T94" s="229">
        <f>S94*H94</f>
        <v>0</v>
      </c>
      <c r="U94" s="37"/>
      <c r="V94" s="37"/>
      <c r="W94" s="37"/>
      <c r="X94" s="37"/>
      <c r="Y94" s="37"/>
      <c r="Z94" s="37"/>
      <c r="AA94" s="37"/>
      <c r="AB94" s="37"/>
      <c r="AC94" s="37"/>
      <c r="AD94" s="37"/>
      <c r="AE94" s="37"/>
      <c r="AR94" s="230" t="s">
        <v>208</v>
      </c>
      <c r="AT94" s="230" t="s">
        <v>203</v>
      </c>
      <c r="AU94" s="230" t="s">
        <v>80</v>
      </c>
      <c r="AY94" s="16" t="s">
        <v>202</v>
      </c>
      <c r="BE94" s="231">
        <f>IF(N94="základní",J94,0)</f>
        <v>0</v>
      </c>
      <c r="BF94" s="231">
        <f>IF(N94="snížená",J94,0)</f>
        <v>0</v>
      </c>
      <c r="BG94" s="231">
        <f>IF(N94="zákl. přenesená",J94,0)</f>
        <v>0</v>
      </c>
      <c r="BH94" s="231">
        <f>IF(N94="sníž. přenesená",J94,0)</f>
        <v>0</v>
      </c>
      <c r="BI94" s="231">
        <f>IF(N94="nulová",J94,0)</f>
        <v>0</v>
      </c>
      <c r="BJ94" s="16" t="s">
        <v>78</v>
      </c>
      <c r="BK94" s="231">
        <f>ROUND(I94*H94,2)</f>
        <v>0</v>
      </c>
      <c r="BL94" s="16" t="s">
        <v>209</v>
      </c>
      <c r="BM94" s="230" t="s">
        <v>1604</v>
      </c>
    </row>
    <row r="95" s="11" customFormat="1" ht="22.8" customHeight="1">
      <c r="A95" s="11"/>
      <c r="B95" s="204"/>
      <c r="C95" s="205"/>
      <c r="D95" s="206" t="s">
        <v>70</v>
      </c>
      <c r="E95" s="252" t="s">
        <v>224</v>
      </c>
      <c r="F95" s="252" t="s">
        <v>1605</v>
      </c>
      <c r="G95" s="205"/>
      <c r="H95" s="205"/>
      <c r="I95" s="208"/>
      <c r="J95" s="253">
        <f>BK95</f>
        <v>0</v>
      </c>
      <c r="K95" s="205"/>
      <c r="L95" s="210"/>
      <c r="M95" s="211"/>
      <c r="N95" s="212"/>
      <c r="O95" s="212"/>
      <c r="P95" s="213">
        <f>SUM(P96:P126)</f>
        <v>0</v>
      </c>
      <c r="Q95" s="212"/>
      <c r="R95" s="213">
        <f>SUM(R96:R126)</f>
        <v>34.877600000000001</v>
      </c>
      <c r="S95" s="212"/>
      <c r="T95" s="214">
        <f>SUM(T96:T126)</f>
        <v>13.9</v>
      </c>
      <c r="U95" s="11"/>
      <c r="V95" s="11"/>
      <c r="W95" s="11"/>
      <c r="X95" s="11"/>
      <c r="Y95" s="11"/>
      <c r="Z95" s="11"/>
      <c r="AA95" s="11"/>
      <c r="AB95" s="11"/>
      <c r="AC95" s="11"/>
      <c r="AD95" s="11"/>
      <c r="AE95" s="11"/>
      <c r="AR95" s="215" t="s">
        <v>78</v>
      </c>
      <c r="AT95" s="216" t="s">
        <v>70</v>
      </c>
      <c r="AU95" s="216" t="s">
        <v>78</v>
      </c>
      <c r="AY95" s="215" t="s">
        <v>202</v>
      </c>
      <c r="BK95" s="217">
        <f>SUM(BK96:BK126)</f>
        <v>0</v>
      </c>
    </row>
    <row r="96" s="2" customFormat="1" ht="16.5" customHeight="1">
      <c r="A96" s="37"/>
      <c r="B96" s="38"/>
      <c r="C96" s="232" t="s">
        <v>209</v>
      </c>
      <c r="D96" s="232" t="s">
        <v>259</v>
      </c>
      <c r="E96" s="233" t="s">
        <v>1606</v>
      </c>
      <c r="F96" s="234" t="s">
        <v>1607</v>
      </c>
      <c r="G96" s="235" t="s">
        <v>1595</v>
      </c>
      <c r="H96" s="236">
        <v>200</v>
      </c>
      <c r="I96" s="237"/>
      <c r="J96" s="238">
        <f>ROUND(I96*H96,2)</f>
        <v>0</v>
      </c>
      <c r="K96" s="234" t="s">
        <v>1596</v>
      </c>
      <c r="L96" s="43"/>
      <c r="M96" s="239" t="s">
        <v>19</v>
      </c>
      <c r="N96" s="240" t="s">
        <v>42</v>
      </c>
      <c r="O96" s="83"/>
      <c r="P96" s="228">
        <f>O96*H96</f>
        <v>0</v>
      </c>
      <c r="Q96" s="228">
        <v>0</v>
      </c>
      <c r="R96" s="228">
        <f>Q96*H96</f>
        <v>0</v>
      </c>
      <c r="S96" s="228">
        <v>0.050000000000000003</v>
      </c>
      <c r="T96" s="229">
        <f>S96*H96</f>
        <v>10</v>
      </c>
      <c r="U96" s="37"/>
      <c r="V96" s="37"/>
      <c r="W96" s="37"/>
      <c r="X96" s="37"/>
      <c r="Y96" s="37"/>
      <c r="Z96" s="37"/>
      <c r="AA96" s="37"/>
      <c r="AB96" s="37"/>
      <c r="AC96" s="37"/>
      <c r="AD96" s="37"/>
      <c r="AE96" s="37"/>
      <c r="AR96" s="230" t="s">
        <v>209</v>
      </c>
      <c r="AT96" s="230" t="s">
        <v>259</v>
      </c>
      <c r="AU96" s="230" t="s">
        <v>80</v>
      </c>
      <c r="AY96" s="16" t="s">
        <v>202</v>
      </c>
      <c r="BE96" s="231">
        <f>IF(N96="základní",J96,0)</f>
        <v>0</v>
      </c>
      <c r="BF96" s="231">
        <f>IF(N96="snížená",J96,0)</f>
        <v>0</v>
      </c>
      <c r="BG96" s="231">
        <f>IF(N96="zákl. přenesená",J96,0)</f>
        <v>0</v>
      </c>
      <c r="BH96" s="231">
        <f>IF(N96="sníž. přenesená",J96,0)</f>
        <v>0</v>
      </c>
      <c r="BI96" s="231">
        <f>IF(N96="nulová",J96,0)</f>
        <v>0</v>
      </c>
      <c r="BJ96" s="16" t="s">
        <v>78</v>
      </c>
      <c r="BK96" s="231">
        <f>ROUND(I96*H96,2)</f>
        <v>0</v>
      </c>
      <c r="BL96" s="16" t="s">
        <v>209</v>
      </c>
      <c r="BM96" s="230" t="s">
        <v>1608</v>
      </c>
    </row>
    <row r="97" s="2" customFormat="1">
      <c r="A97" s="37"/>
      <c r="B97" s="38"/>
      <c r="C97" s="39"/>
      <c r="D97" s="254" t="s">
        <v>1355</v>
      </c>
      <c r="E97" s="39"/>
      <c r="F97" s="255" t="s">
        <v>1609</v>
      </c>
      <c r="G97" s="39"/>
      <c r="H97" s="39"/>
      <c r="I97" s="146"/>
      <c r="J97" s="39"/>
      <c r="K97" s="39"/>
      <c r="L97" s="43"/>
      <c r="M97" s="256"/>
      <c r="N97" s="257"/>
      <c r="O97" s="83"/>
      <c r="P97" s="83"/>
      <c r="Q97" s="83"/>
      <c r="R97" s="83"/>
      <c r="S97" s="83"/>
      <c r="T97" s="84"/>
      <c r="U97" s="37"/>
      <c r="V97" s="37"/>
      <c r="W97" s="37"/>
      <c r="X97" s="37"/>
      <c r="Y97" s="37"/>
      <c r="Z97" s="37"/>
      <c r="AA97" s="37"/>
      <c r="AB97" s="37"/>
      <c r="AC97" s="37"/>
      <c r="AD97" s="37"/>
      <c r="AE97" s="37"/>
      <c r="AT97" s="16" t="s">
        <v>1355</v>
      </c>
      <c r="AU97" s="16" t="s">
        <v>80</v>
      </c>
    </row>
    <row r="98" s="2" customFormat="1" ht="16.5" customHeight="1">
      <c r="A98" s="37"/>
      <c r="B98" s="38"/>
      <c r="C98" s="232" t="s">
        <v>220</v>
      </c>
      <c r="D98" s="232" t="s">
        <v>259</v>
      </c>
      <c r="E98" s="233" t="s">
        <v>1610</v>
      </c>
      <c r="F98" s="234" t="s">
        <v>1611</v>
      </c>
      <c r="G98" s="235" t="s">
        <v>1595</v>
      </c>
      <c r="H98" s="236">
        <v>30</v>
      </c>
      <c r="I98" s="237"/>
      <c r="J98" s="238">
        <f>ROUND(I98*H98,2)</f>
        <v>0</v>
      </c>
      <c r="K98" s="234" t="s">
        <v>19</v>
      </c>
      <c r="L98" s="43"/>
      <c r="M98" s="239" t="s">
        <v>19</v>
      </c>
      <c r="N98" s="240" t="s">
        <v>42</v>
      </c>
      <c r="O98" s="83"/>
      <c r="P98" s="228">
        <f>O98*H98</f>
        <v>0</v>
      </c>
      <c r="Q98" s="228">
        <v>0.14033999999999999</v>
      </c>
      <c r="R98" s="228">
        <f>Q98*H98</f>
        <v>4.2101999999999995</v>
      </c>
      <c r="S98" s="228">
        <v>0</v>
      </c>
      <c r="T98" s="229">
        <f>S98*H98</f>
        <v>0</v>
      </c>
      <c r="U98" s="37"/>
      <c r="V98" s="37"/>
      <c r="W98" s="37"/>
      <c r="X98" s="37"/>
      <c r="Y98" s="37"/>
      <c r="Z98" s="37"/>
      <c r="AA98" s="37"/>
      <c r="AB98" s="37"/>
      <c r="AC98" s="37"/>
      <c r="AD98" s="37"/>
      <c r="AE98" s="37"/>
      <c r="AR98" s="230" t="s">
        <v>209</v>
      </c>
      <c r="AT98" s="230" t="s">
        <v>259</v>
      </c>
      <c r="AU98" s="230" t="s">
        <v>80</v>
      </c>
      <c r="AY98" s="16" t="s">
        <v>202</v>
      </c>
      <c r="BE98" s="231">
        <f>IF(N98="základní",J98,0)</f>
        <v>0</v>
      </c>
      <c r="BF98" s="231">
        <f>IF(N98="snížená",J98,0)</f>
        <v>0</v>
      </c>
      <c r="BG98" s="231">
        <f>IF(N98="zákl. přenesená",J98,0)</f>
        <v>0</v>
      </c>
      <c r="BH98" s="231">
        <f>IF(N98="sníž. přenesená",J98,0)</f>
        <v>0</v>
      </c>
      <c r="BI98" s="231">
        <f>IF(N98="nulová",J98,0)</f>
        <v>0</v>
      </c>
      <c r="BJ98" s="16" t="s">
        <v>78</v>
      </c>
      <c r="BK98" s="231">
        <f>ROUND(I98*H98,2)</f>
        <v>0</v>
      </c>
      <c r="BL98" s="16" t="s">
        <v>209</v>
      </c>
      <c r="BM98" s="230" t="s">
        <v>1612</v>
      </c>
    </row>
    <row r="99" s="2" customFormat="1">
      <c r="A99" s="37"/>
      <c r="B99" s="38"/>
      <c r="C99" s="39"/>
      <c r="D99" s="254" t="s">
        <v>1355</v>
      </c>
      <c r="E99" s="39"/>
      <c r="F99" s="255" t="s">
        <v>1598</v>
      </c>
      <c r="G99" s="39"/>
      <c r="H99" s="39"/>
      <c r="I99" s="146"/>
      <c r="J99" s="39"/>
      <c r="K99" s="39"/>
      <c r="L99" s="43"/>
      <c r="M99" s="256"/>
      <c r="N99" s="257"/>
      <c r="O99" s="83"/>
      <c r="P99" s="83"/>
      <c r="Q99" s="83"/>
      <c r="R99" s="83"/>
      <c r="S99" s="83"/>
      <c r="T99" s="84"/>
      <c r="U99" s="37"/>
      <c r="V99" s="37"/>
      <c r="W99" s="37"/>
      <c r="X99" s="37"/>
      <c r="Y99" s="37"/>
      <c r="Z99" s="37"/>
      <c r="AA99" s="37"/>
      <c r="AB99" s="37"/>
      <c r="AC99" s="37"/>
      <c r="AD99" s="37"/>
      <c r="AE99" s="37"/>
      <c r="AT99" s="16" t="s">
        <v>1355</v>
      </c>
      <c r="AU99" s="16" t="s">
        <v>80</v>
      </c>
    </row>
    <row r="100" s="2" customFormat="1" ht="16.5" customHeight="1">
      <c r="A100" s="37"/>
      <c r="B100" s="38"/>
      <c r="C100" s="218" t="s">
        <v>224</v>
      </c>
      <c r="D100" s="218" t="s">
        <v>203</v>
      </c>
      <c r="E100" s="219" t="s">
        <v>1613</v>
      </c>
      <c r="F100" s="220" t="s">
        <v>1614</v>
      </c>
      <c r="G100" s="221" t="s">
        <v>1615</v>
      </c>
      <c r="H100" s="222">
        <v>1500</v>
      </c>
      <c r="I100" s="223"/>
      <c r="J100" s="224">
        <f>ROUND(I100*H100,2)</f>
        <v>0</v>
      </c>
      <c r="K100" s="220" t="s">
        <v>19</v>
      </c>
      <c r="L100" s="225"/>
      <c r="M100" s="226" t="s">
        <v>19</v>
      </c>
      <c r="N100" s="227" t="s">
        <v>42</v>
      </c>
      <c r="O100" s="83"/>
      <c r="P100" s="228">
        <f>O100*H100</f>
        <v>0</v>
      </c>
      <c r="Q100" s="228">
        <v>0.001</v>
      </c>
      <c r="R100" s="228">
        <f>Q100*H100</f>
        <v>1.5</v>
      </c>
      <c r="S100" s="228">
        <v>0</v>
      </c>
      <c r="T100" s="229">
        <f>S100*H100</f>
        <v>0</v>
      </c>
      <c r="U100" s="37"/>
      <c r="V100" s="37"/>
      <c r="W100" s="37"/>
      <c r="X100" s="37"/>
      <c r="Y100" s="37"/>
      <c r="Z100" s="37"/>
      <c r="AA100" s="37"/>
      <c r="AB100" s="37"/>
      <c r="AC100" s="37"/>
      <c r="AD100" s="37"/>
      <c r="AE100" s="37"/>
      <c r="AR100" s="230" t="s">
        <v>419</v>
      </c>
      <c r="AT100" s="230" t="s">
        <v>203</v>
      </c>
      <c r="AU100" s="230" t="s">
        <v>80</v>
      </c>
      <c r="AY100" s="16" t="s">
        <v>202</v>
      </c>
      <c r="BE100" s="231">
        <f>IF(N100="základní",J100,0)</f>
        <v>0</v>
      </c>
      <c r="BF100" s="231">
        <f>IF(N100="snížená",J100,0)</f>
        <v>0</v>
      </c>
      <c r="BG100" s="231">
        <f>IF(N100="zákl. přenesená",J100,0)</f>
        <v>0</v>
      </c>
      <c r="BH100" s="231">
        <f>IF(N100="sníž. přenesená",J100,0)</f>
        <v>0</v>
      </c>
      <c r="BI100" s="231">
        <f>IF(N100="nulová",J100,0)</f>
        <v>0</v>
      </c>
      <c r="BJ100" s="16" t="s">
        <v>78</v>
      </c>
      <c r="BK100" s="231">
        <f>ROUND(I100*H100,2)</f>
        <v>0</v>
      </c>
      <c r="BL100" s="16" t="s">
        <v>263</v>
      </c>
      <c r="BM100" s="230" t="s">
        <v>1616</v>
      </c>
    </row>
    <row r="101" s="2" customFormat="1">
      <c r="A101" s="37"/>
      <c r="B101" s="38"/>
      <c r="C101" s="39"/>
      <c r="D101" s="254" t="s">
        <v>341</v>
      </c>
      <c r="E101" s="39"/>
      <c r="F101" s="255" t="s">
        <v>1617</v>
      </c>
      <c r="G101" s="39"/>
      <c r="H101" s="39"/>
      <c r="I101" s="146"/>
      <c r="J101" s="39"/>
      <c r="K101" s="39"/>
      <c r="L101" s="43"/>
      <c r="M101" s="256"/>
      <c r="N101" s="257"/>
      <c r="O101" s="83"/>
      <c r="P101" s="83"/>
      <c r="Q101" s="83"/>
      <c r="R101" s="83"/>
      <c r="S101" s="83"/>
      <c r="T101" s="84"/>
      <c r="U101" s="37"/>
      <c r="V101" s="37"/>
      <c r="W101" s="37"/>
      <c r="X101" s="37"/>
      <c r="Y101" s="37"/>
      <c r="Z101" s="37"/>
      <c r="AA101" s="37"/>
      <c r="AB101" s="37"/>
      <c r="AC101" s="37"/>
      <c r="AD101" s="37"/>
      <c r="AE101" s="37"/>
      <c r="AT101" s="16" t="s">
        <v>341</v>
      </c>
      <c r="AU101" s="16" t="s">
        <v>80</v>
      </c>
    </row>
    <row r="102" s="2" customFormat="1" ht="21.75" customHeight="1">
      <c r="A102" s="37"/>
      <c r="B102" s="38"/>
      <c r="C102" s="232" t="s">
        <v>228</v>
      </c>
      <c r="D102" s="232" t="s">
        <v>259</v>
      </c>
      <c r="E102" s="233" t="s">
        <v>1618</v>
      </c>
      <c r="F102" s="234" t="s">
        <v>1619</v>
      </c>
      <c r="G102" s="235" t="s">
        <v>1595</v>
      </c>
      <c r="H102" s="236">
        <v>200</v>
      </c>
      <c r="I102" s="237"/>
      <c r="J102" s="238">
        <f>ROUND(I102*H102,2)</f>
        <v>0</v>
      </c>
      <c r="K102" s="234" t="s">
        <v>1596</v>
      </c>
      <c r="L102" s="43"/>
      <c r="M102" s="239" t="s">
        <v>19</v>
      </c>
      <c r="N102" s="240" t="s">
        <v>42</v>
      </c>
      <c r="O102" s="83"/>
      <c r="P102" s="228">
        <f>O102*H102</f>
        <v>0</v>
      </c>
      <c r="Q102" s="228">
        <v>0.0079000000000000008</v>
      </c>
      <c r="R102" s="228">
        <f>Q102*H102</f>
        <v>1.5800000000000001</v>
      </c>
      <c r="S102" s="228">
        <v>0</v>
      </c>
      <c r="T102" s="229">
        <f>S102*H102</f>
        <v>0</v>
      </c>
      <c r="U102" s="37"/>
      <c r="V102" s="37"/>
      <c r="W102" s="37"/>
      <c r="X102" s="37"/>
      <c r="Y102" s="37"/>
      <c r="Z102" s="37"/>
      <c r="AA102" s="37"/>
      <c r="AB102" s="37"/>
      <c r="AC102" s="37"/>
      <c r="AD102" s="37"/>
      <c r="AE102" s="37"/>
      <c r="AR102" s="230" t="s">
        <v>209</v>
      </c>
      <c r="AT102" s="230" t="s">
        <v>259</v>
      </c>
      <c r="AU102" s="230" t="s">
        <v>80</v>
      </c>
      <c r="AY102" s="16" t="s">
        <v>202</v>
      </c>
      <c r="BE102" s="231">
        <f>IF(N102="základní",J102,0)</f>
        <v>0</v>
      </c>
      <c r="BF102" s="231">
        <f>IF(N102="snížená",J102,0)</f>
        <v>0</v>
      </c>
      <c r="BG102" s="231">
        <f>IF(N102="zákl. přenesená",J102,0)</f>
        <v>0</v>
      </c>
      <c r="BH102" s="231">
        <f>IF(N102="sníž. přenesená",J102,0)</f>
        <v>0</v>
      </c>
      <c r="BI102" s="231">
        <f>IF(N102="nulová",J102,0)</f>
        <v>0</v>
      </c>
      <c r="BJ102" s="16" t="s">
        <v>78</v>
      </c>
      <c r="BK102" s="231">
        <f>ROUND(I102*H102,2)</f>
        <v>0</v>
      </c>
      <c r="BL102" s="16" t="s">
        <v>209</v>
      </c>
      <c r="BM102" s="230" t="s">
        <v>1620</v>
      </c>
    </row>
    <row r="103" s="2" customFormat="1">
      <c r="A103" s="37"/>
      <c r="B103" s="38"/>
      <c r="C103" s="39"/>
      <c r="D103" s="254" t="s">
        <v>1355</v>
      </c>
      <c r="E103" s="39"/>
      <c r="F103" s="255" t="s">
        <v>1621</v>
      </c>
      <c r="G103" s="39"/>
      <c r="H103" s="39"/>
      <c r="I103" s="146"/>
      <c r="J103" s="39"/>
      <c r="K103" s="39"/>
      <c r="L103" s="43"/>
      <c r="M103" s="256"/>
      <c r="N103" s="257"/>
      <c r="O103" s="83"/>
      <c r="P103" s="83"/>
      <c r="Q103" s="83"/>
      <c r="R103" s="83"/>
      <c r="S103" s="83"/>
      <c r="T103" s="84"/>
      <c r="U103" s="37"/>
      <c r="V103" s="37"/>
      <c r="W103" s="37"/>
      <c r="X103" s="37"/>
      <c r="Y103" s="37"/>
      <c r="Z103" s="37"/>
      <c r="AA103" s="37"/>
      <c r="AB103" s="37"/>
      <c r="AC103" s="37"/>
      <c r="AD103" s="37"/>
      <c r="AE103" s="37"/>
      <c r="AT103" s="16" t="s">
        <v>1355</v>
      </c>
      <c r="AU103" s="16" t="s">
        <v>80</v>
      </c>
    </row>
    <row r="104" s="2" customFormat="1" ht="21.75" customHeight="1">
      <c r="A104" s="37"/>
      <c r="B104" s="38"/>
      <c r="C104" s="232" t="s">
        <v>208</v>
      </c>
      <c r="D104" s="232" t="s">
        <v>259</v>
      </c>
      <c r="E104" s="233" t="s">
        <v>1622</v>
      </c>
      <c r="F104" s="234" t="s">
        <v>1623</v>
      </c>
      <c r="G104" s="235" t="s">
        <v>1595</v>
      </c>
      <c r="H104" s="236">
        <v>50</v>
      </c>
      <c r="I104" s="237"/>
      <c r="J104" s="238">
        <f>ROUND(I104*H104,2)</f>
        <v>0</v>
      </c>
      <c r="K104" s="234" t="s">
        <v>1596</v>
      </c>
      <c r="L104" s="43"/>
      <c r="M104" s="239" t="s">
        <v>19</v>
      </c>
      <c r="N104" s="240" t="s">
        <v>42</v>
      </c>
      <c r="O104" s="83"/>
      <c r="P104" s="228">
        <f>O104*H104</f>
        <v>0</v>
      </c>
      <c r="Q104" s="228">
        <v>0.015400000000000001</v>
      </c>
      <c r="R104" s="228">
        <f>Q104*H104</f>
        <v>0.77000000000000002</v>
      </c>
      <c r="S104" s="228">
        <v>0</v>
      </c>
      <c r="T104" s="229">
        <f>S104*H104</f>
        <v>0</v>
      </c>
      <c r="U104" s="37"/>
      <c r="V104" s="37"/>
      <c r="W104" s="37"/>
      <c r="X104" s="37"/>
      <c r="Y104" s="37"/>
      <c r="Z104" s="37"/>
      <c r="AA104" s="37"/>
      <c r="AB104" s="37"/>
      <c r="AC104" s="37"/>
      <c r="AD104" s="37"/>
      <c r="AE104" s="37"/>
      <c r="AR104" s="230" t="s">
        <v>209</v>
      </c>
      <c r="AT104" s="230" t="s">
        <v>259</v>
      </c>
      <c r="AU104" s="230" t="s">
        <v>80</v>
      </c>
      <c r="AY104" s="16" t="s">
        <v>202</v>
      </c>
      <c r="BE104" s="231">
        <f>IF(N104="základní",J104,0)</f>
        <v>0</v>
      </c>
      <c r="BF104" s="231">
        <f>IF(N104="snížená",J104,0)</f>
        <v>0</v>
      </c>
      <c r="BG104" s="231">
        <f>IF(N104="zákl. přenesená",J104,0)</f>
        <v>0</v>
      </c>
      <c r="BH104" s="231">
        <f>IF(N104="sníž. přenesená",J104,0)</f>
        <v>0</v>
      </c>
      <c r="BI104" s="231">
        <f>IF(N104="nulová",J104,0)</f>
        <v>0</v>
      </c>
      <c r="BJ104" s="16" t="s">
        <v>78</v>
      </c>
      <c r="BK104" s="231">
        <f>ROUND(I104*H104,2)</f>
        <v>0</v>
      </c>
      <c r="BL104" s="16" t="s">
        <v>209</v>
      </c>
      <c r="BM104" s="230" t="s">
        <v>1624</v>
      </c>
    </row>
    <row r="105" s="2" customFormat="1">
      <c r="A105" s="37"/>
      <c r="B105" s="38"/>
      <c r="C105" s="39"/>
      <c r="D105" s="254" t="s">
        <v>1355</v>
      </c>
      <c r="E105" s="39"/>
      <c r="F105" s="255" t="s">
        <v>1621</v>
      </c>
      <c r="G105" s="39"/>
      <c r="H105" s="39"/>
      <c r="I105" s="146"/>
      <c r="J105" s="39"/>
      <c r="K105" s="39"/>
      <c r="L105" s="43"/>
      <c r="M105" s="256"/>
      <c r="N105" s="257"/>
      <c r="O105" s="83"/>
      <c r="P105" s="83"/>
      <c r="Q105" s="83"/>
      <c r="R105" s="83"/>
      <c r="S105" s="83"/>
      <c r="T105" s="84"/>
      <c r="U105" s="37"/>
      <c r="V105" s="37"/>
      <c r="W105" s="37"/>
      <c r="X105" s="37"/>
      <c r="Y105" s="37"/>
      <c r="Z105" s="37"/>
      <c r="AA105" s="37"/>
      <c r="AB105" s="37"/>
      <c r="AC105" s="37"/>
      <c r="AD105" s="37"/>
      <c r="AE105" s="37"/>
      <c r="AT105" s="16" t="s">
        <v>1355</v>
      </c>
      <c r="AU105" s="16" t="s">
        <v>80</v>
      </c>
    </row>
    <row r="106" s="2" customFormat="1" ht="21.75" customHeight="1">
      <c r="A106" s="37"/>
      <c r="B106" s="38"/>
      <c r="C106" s="232" t="s">
        <v>235</v>
      </c>
      <c r="D106" s="232" t="s">
        <v>259</v>
      </c>
      <c r="E106" s="233" t="s">
        <v>1625</v>
      </c>
      <c r="F106" s="234" t="s">
        <v>1626</v>
      </c>
      <c r="G106" s="235" t="s">
        <v>1595</v>
      </c>
      <c r="H106" s="236">
        <v>150</v>
      </c>
      <c r="I106" s="237"/>
      <c r="J106" s="238">
        <f>ROUND(I106*H106,2)</f>
        <v>0</v>
      </c>
      <c r="K106" s="234" t="s">
        <v>1596</v>
      </c>
      <c r="L106" s="43"/>
      <c r="M106" s="239" t="s">
        <v>19</v>
      </c>
      <c r="N106" s="240" t="s">
        <v>42</v>
      </c>
      <c r="O106" s="83"/>
      <c r="P106" s="228">
        <f>O106*H106</f>
        <v>0</v>
      </c>
      <c r="Q106" s="228">
        <v>0.015400000000000001</v>
      </c>
      <c r="R106" s="228">
        <f>Q106*H106</f>
        <v>2.3100000000000001</v>
      </c>
      <c r="S106" s="228">
        <v>0</v>
      </c>
      <c r="T106" s="229">
        <f>S106*H106</f>
        <v>0</v>
      </c>
      <c r="U106" s="37"/>
      <c r="V106" s="37"/>
      <c r="W106" s="37"/>
      <c r="X106" s="37"/>
      <c r="Y106" s="37"/>
      <c r="Z106" s="37"/>
      <c r="AA106" s="37"/>
      <c r="AB106" s="37"/>
      <c r="AC106" s="37"/>
      <c r="AD106" s="37"/>
      <c r="AE106" s="37"/>
      <c r="AR106" s="230" t="s">
        <v>209</v>
      </c>
      <c r="AT106" s="230" t="s">
        <v>259</v>
      </c>
      <c r="AU106" s="230" t="s">
        <v>80</v>
      </c>
      <c r="AY106" s="16" t="s">
        <v>202</v>
      </c>
      <c r="BE106" s="231">
        <f>IF(N106="základní",J106,0)</f>
        <v>0</v>
      </c>
      <c r="BF106" s="231">
        <f>IF(N106="snížená",J106,0)</f>
        <v>0</v>
      </c>
      <c r="BG106" s="231">
        <f>IF(N106="zákl. přenesená",J106,0)</f>
        <v>0</v>
      </c>
      <c r="BH106" s="231">
        <f>IF(N106="sníž. přenesená",J106,0)</f>
        <v>0</v>
      </c>
      <c r="BI106" s="231">
        <f>IF(N106="nulová",J106,0)</f>
        <v>0</v>
      </c>
      <c r="BJ106" s="16" t="s">
        <v>78</v>
      </c>
      <c r="BK106" s="231">
        <f>ROUND(I106*H106,2)</f>
        <v>0</v>
      </c>
      <c r="BL106" s="16" t="s">
        <v>209</v>
      </c>
      <c r="BM106" s="230" t="s">
        <v>1627</v>
      </c>
    </row>
    <row r="107" s="2" customFormat="1">
      <c r="A107" s="37"/>
      <c r="B107" s="38"/>
      <c r="C107" s="39"/>
      <c r="D107" s="254" t="s">
        <v>1355</v>
      </c>
      <c r="E107" s="39"/>
      <c r="F107" s="255" t="s">
        <v>1621</v>
      </c>
      <c r="G107" s="39"/>
      <c r="H107" s="39"/>
      <c r="I107" s="146"/>
      <c r="J107" s="39"/>
      <c r="K107" s="39"/>
      <c r="L107" s="43"/>
      <c r="M107" s="256"/>
      <c r="N107" s="257"/>
      <c r="O107" s="83"/>
      <c r="P107" s="83"/>
      <c r="Q107" s="83"/>
      <c r="R107" s="83"/>
      <c r="S107" s="83"/>
      <c r="T107" s="84"/>
      <c r="U107" s="37"/>
      <c r="V107" s="37"/>
      <c r="W107" s="37"/>
      <c r="X107" s="37"/>
      <c r="Y107" s="37"/>
      <c r="Z107" s="37"/>
      <c r="AA107" s="37"/>
      <c r="AB107" s="37"/>
      <c r="AC107" s="37"/>
      <c r="AD107" s="37"/>
      <c r="AE107" s="37"/>
      <c r="AT107" s="16" t="s">
        <v>1355</v>
      </c>
      <c r="AU107" s="16" t="s">
        <v>80</v>
      </c>
    </row>
    <row r="108" s="2" customFormat="1" ht="16.5" customHeight="1">
      <c r="A108" s="37"/>
      <c r="B108" s="38"/>
      <c r="C108" s="218" t="s">
        <v>239</v>
      </c>
      <c r="D108" s="218" t="s">
        <v>203</v>
      </c>
      <c r="E108" s="219" t="s">
        <v>1628</v>
      </c>
      <c r="F108" s="220" t="s">
        <v>1629</v>
      </c>
      <c r="G108" s="221" t="s">
        <v>1615</v>
      </c>
      <c r="H108" s="222">
        <v>400</v>
      </c>
      <c r="I108" s="223"/>
      <c r="J108" s="224">
        <f>ROUND(I108*H108,2)</f>
        <v>0</v>
      </c>
      <c r="K108" s="220" t="s">
        <v>19</v>
      </c>
      <c r="L108" s="225"/>
      <c r="M108" s="226" t="s">
        <v>19</v>
      </c>
      <c r="N108" s="227" t="s">
        <v>42</v>
      </c>
      <c r="O108" s="83"/>
      <c r="P108" s="228">
        <f>O108*H108</f>
        <v>0</v>
      </c>
      <c r="Q108" s="228">
        <v>0.001</v>
      </c>
      <c r="R108" s="228">
        <f>Q108*H108</f>
        <v>0.40000000000000002</v>
      </c>
      <c r="S108" s="228">
        <v>0</v>
      </c>
      <c r="T108" s="229">
        <f>S108*H108</f>
        <v>0</v>
      </c>
      <c r="U108" s="37"/>
      <c r="V108" s="37"/>
      <c r="W108" s="37"/>
      <c r="X108" s="37"/>
      <c r="Y108" s="37"/>
      <c r="Z108" s="37"/>
      <c r="AA108" s="37"/>
      <c r="AB108" s="37"/>
      <c r="AC108" s="37"/>
      <c r="AD108" s="37"/>
      <c r="AE108" s="37"/>
      <c r="AR108" s="230" t="s">
        <v>419</v>
      </c>
      <c r="AT108" s="230" t="s">
        <v>203</v>
      </c>
      <c r="AU108" s="230" t="s">
        <v>80</v>
      </c>
      <c r="AY108" s="16" t="s">
        <v>202</v>
      </c>
      <c r="BE108" s="231">
        <f>IF(N108="základní",J108,0)</f>
        <v>0</v>
      </c>
      <c r="BF108" s="231">
        <f>IF(N108="snížená",J108,0)</f>
        <v>0</v>
      </c>
      <c r="BG108" s="231">
        <f>IF(N108="zákl. přenesená",J108,0)</f>
        <v>0</v>
      </c>
      <c r="BH108" s="231">
        <f>IF(N108="sníž. přenesená",J108,0)</f>
        <v>0</v>
      </c>
      <c r="BI108" s="231">
        <f>IF(N108="nulová",J108,0)</f>
        <v>0</v>
      </c>
      <c r="BJ108" s="16" t="s">
        <v>78</v>
      </c>
      <c r="BK108" s="231">
        <f>ROUND(I108*H108,2)</f>
        <v>0</v>
      </c>
      <c r="BL108" s="16" t="s">
        <v>263</v>
      </c>
      <c r="BM108" s="230" t="s">
        <v>1630</v>
      </c>
    </row>
    <row r="109" s="2" customFormat="1">
      <c r="A109" s="37"/>
      <c r="B109" s="38"/>
      <c r="C109" s="39"/>
      <c r="D109" s="254" t="s">
        <v>341</v>
      </c>
      <c r="E109" s="39"/>
      <c r="F109" s="255" t="s">
        <v>1631</v>
      </c>
      <c r="G109" s="39"/>
      <c r="H109" s="39"/>
      <c r="I109" s="146"/>
      <c r="J109" s="39"/>
      <c r="K109" s="39"/>
      <c r="L109" s="43"/>
      <c r="M109" s="256"/>
      <c r="N109" s="257"/>
      <c r="O109" s="83"/>
      <c r="P109" s="83"/>
      <c r="Q109" s="83"/>
      <c r="R109" s="83"/>
      <c r="S109" s="83"/>
      <c r="T109" s="84"/>
      <c r="U109" s="37"/>
      <c r="V109" s="37"/>
      <c r="W109" s="37"/>
      <c r="X109" s="37"/>
      <c r="Y109" s="37"/>
      <c r="Z109" s="37"/>
      <c r="AA109" s="37"/>
      <c r="AB109" s="37"/>
      <c r="AC109" s="37"/>
      <c r="AD109" s="37"/>
      <c r="AE109" s="37"/>
      <c r="AT109" s="16" t="s">
        <v>341</v>
      </c>
      <c r="AU109" s="16" t="s">
        <v>80</v>
      </c>
    </row>
    <row r="110" s="2" customFormat="1" ht="16.5" customHeight="1">
      <c r="A110" s="37"/>
      <c r="B110" s="38"/>
      <c r="C110" s="232" t="s">
        <v>243</v>
      </c>
      <c r="D110" s="232" t="s">
        <v>259</v>
      </c>
      <c r="E110" s="233" t="s">
        <v>1632</v>
      </c>
      <c r="F110" s="234" t="s">
        <v>1633</v>
      </c>
      <c r="G110" s="235" t="s">
        <v>1595</v>
      </c>
      <c r="H110" s="236">
        <v>50</v>
      </c>
      <c r="I110" s="237"/>
      <c r="J110" s="238">
        <f>ROUND(I110*H110,2)</f>
        <v>0</v>
      </c>
      <c r="K110" s="234" t="s">
        <v>1596</v>
      </c>
      <c r="L110" s="43"/>
      <c r="M110" s="239" t="s">
        <v>19</v>
      </c>
      <c r="N110" s="240" t="s">
        <v>42</v>
      </c>
      <c r="O110" s="83"/>
      <c r="P110" s="228">
        <f>O110*H110</f>
        <v>0</v>
      </c>
      <c r="Q110" s="228">
        <v>0.0030000000000000001</v>
      </c>
      <c r="R110" s="228">
        <f>Q110*H110</f>
        <v>0.14999999999999999</v>
      </c>
      <c r="S110" s="228">
        <v>0</v>
      </c>
      <c r="T110" s="229">
        <f>S110*H110</f>
        <v>0</v>
      </c>
      <c r="U110" s="37"/>
      <c r="V110" s="37"/>
      <c r="W110" s="37"/>
      <c r="X110" s="37"/>
      <c r="Y110" s="37"/>
      <c r="Z110" s="37"/>
      <c r="AA110" s="37"/>
      <c r="AB110" s="37"/>
      <c r="AC110" s="37"/>
      <c r="AD110" s="37"/>
      <c r="AE110" s="37"/>
      <c r="AR110" s="230" t="s">
        <v>209</v>
      </c>
      <c r="AT110" s="230" t="s">
        <v>259</v>
      </c>
      <c r="AU110" s="230" t="s">
        <v>80</v>
      </c>
      <c r="AY110" s="16" t="s">
        <v>202</v>
      </c>
      <c r="BE110" s="231">
        <f>IF(N110="základní",J110,0)</f>
        <v>0</v>
      </c>
      <c r="BF110" s="231">
        <f>IF(N110="snížená",J110,0)</f>
        <v>0</v>
      </c>
      <c r="BG110" s="231">
        <f>IF(N110="zákl. přenesená",J110,0)</f>
        <v>0</v>
      </c>
      <c r="BH110" s="231">
        <f>IF(N110="sníž. přenesená",J110,0)</f>
        <v>0</v>
      </c>
      <c r="BI110" s="231">
        <f>IF(N110="nulová",J110,0)</f>
        <v>0</v>
      </c>
      <c r="BJ110" s="16" t="s">
        <v>78</v>
      </c>
      <c r="BK110" s="231">
        <f>ROUND(I110*H110,2)</f>
        <v>0</v>
      </c>
      <c r="BL110" s="16" t="s">
        <v>209</v>
      </c>
      <c r="BM110" s="230" t="s">
        <v>1634</v>
      </c>
    </row>
    <row r="111" s="2" customFormat="1" ht="16.5" customHeight="1">
      <c r="A111" s="37"/>
      <c r="B111" s="38"/>
      <c r="C111" s="232" t="s">
        <v>247</v>
      </c>
      <c r="D111" s="232" t="s">
        <v>259</v>
      </c>
      <c r="E111" s="233" t="s">
        <v>1635</v>
      </c>
      <c r="F111" s="234" t="s">
        <v>1636</v>
      </c>
      <c r="G111" s="235" t="s">
        <v>1595</v>
      </c>
      <c r="H111" s="236">
        <v>150</v>
      </c>
      <c r="I111" s="237"/>
      <c r="J111" s="238">
        <f>ROUND(I111*H111,2)</f>
        <v>0</v>
      </c>
      <c r="K111" s="234" t="s">
        <v>1596</v>
      </c>
      <c r="L111" s="43"/>
      <c r="M111" s="239" t="s">
        <v>19</v>
      </c>
      <c r="N111" s="240" t="s">
        <v>42</v>
      </c>
      <c r="O111" s="83"/>
      <c r="P111" s="228">
        <f>O111*H111</f>
        <v>0</v>
      </c>
      <c r="Q111" s="228">
        <v>0.0030000000000000001</v>
      </c>
      <c r="R111" s="228">
        <f>Q111*H111</f>
        <v>0.45000000000000001</v>
      </c>
      <c r="S111" s="228">
        <v>0</v>
      </c>
      <c r="T111" s="229">
        <f>S111*H111</f>
        <v>0</v>
      </c>
      <c r="U111" s="37"/>
      <c r="V111" s="37"/>
      <c r="W111" s="37"/>
      <c r="X111" s="37"/>
      <c r="Y111" s="37"/>
      <c r="Z111" s="37"/>
      <c r="AA111" s="37"/>
      <c r="AB111" s="37"/>
      <c r="AC111" s="37"/>
      <c r="AD111" s="37"/>
      <c r="AE111" s="37"/>
      <c r="AR111" s="230" t="s">
        <v>209</v>
      </c>
      <c r="AT111" s="230" t="s">
        <v>259</v>
      </c>
      <c r="AU111" s="230" t="s">
        <v>80</v>
      </c>
      <c r="AY111" s="16" t="s">
        <v>202</v>
      </c>
      <c r="BE111" s="231">
        <f>IF(N111="základní",J111,0)</f>
        <v>0</v>
      </c>
      <c r="BF111" s="231">
        <f>IF(N111="snížená",J111,0)</f>
        <v>0</v>
      </c>
      <c r="BG111" s="231">
        <f>IF(N111="zákl. přenesená",J111,0)</f>
        <v>0</v>
      </c>
      <c r="BH111" s="231">
        <f>IF(N111="sníž. přenesená",J111,0)</f>
        <v>0</v>
      </c>
      <c r="BI111" s="231">
        <f>IF(N111="nulová",J111,0)</f>
        <v>0</v>
      </c>
      <c r="BJ111" s="16" t="s">
        <v>78</v>
      </c>
      <c r="BK111" s="231">
        <f>ROUND(I111*H111,2)</f>
        <v>0</v>
      </c>
      <c r="BL111" s="16" t="s">
        <v>209</v>
      </c>
      <c r="BM111" s="230" t="s">
        <v>1637</v>
      </c>
    </row>
    <row r="112" s="2" customFormat="1" ht="16.5" customHeight="1">
      <c r="A112" s="37"/>
      <c r="B112" s="38"/>
      <c r="C112" s="218" t="s">
        <v>251</v>
      </c>
      <c r="D112" s="218" t="s">
        <v>203</v>
      </c>
      <c r="E112" s="219" t="s">
        <v>1638</v>
      </c>
      <c r="F112" s="220" t="s">
        <v>1639</v>
      </c>
      <c r="G112" s="221" t="s">
        <v>1615</v>
      </c>
      <c r="H112" s="222">
        <v>45</v>
      </c>
      <c r="I112" s="223"/>
      <c r="J112" s="224">
        <f>ROUND(I112*H112,2)</f>
        <v>0</v>
      </c>
      <c r="K112" s="220" t="s">
        <v>19</v>
      </c>
      <c r="L112" s="225"/>
      <c r="M112" s="226" t="s">
        <v>19</v>
      </c>
      <c r="N112" s="227" t="s">
        <v>42</v>
      </c>
      <c r="O112" s="83"/>
      <c r="P112" s="228">
        <f>O112*H112</f>
        <v>0</v>
      </c>
      <c r="Q112" s="228">
        <v>0.001</v>
      </c>
      <c r="R112" s="228">
        <f>Q112*H112</f>
        <v>0.044999999999999998</v>
      </c>
      <c r="S112" s="228">
        <v>0</v>
      </c>
      <c r="T112" s="229">
        <f>S112*H112</f>
        <v>0</v>
      </c>
      <c r="U112" s="37"/>
      <c r="V112" s="37"/>
      <c r="W112" s="37"/>
      <c r="X112" s="37"/>
      <c r="Y112" s="37"/>
      <c r="Z112" s="37"/>
      <c r="AA112" s="37"/>
      <c r="AB112" s="37"/>
      <c r="AC112" s="37"/>
      <c r="AD112" s="37"/>
      <c r="AE112" s="37"/>
      <c r="AR112" s="230" t="s">
        <v>208</v>
      </c>
      <c r="AT112" s="230" t="s">
        <v>203</v>
      </c>
      <c r="AU112" s="230" t="s">
        <v>80</v>
      </c>
      <c r="AY112" s="16" t="s">
        <v>202</v>
      </c>
      <c r="BE112" s="231">
        <f>IF(N112="základní",J112,0)</f>
        <v>0</v>
      </c>
      <c r="BF112" s="231">
        <f>IF(N112="snížená",J112,0)</f>
        <v>0</v>
      </c>
      <c r="BG112" s="231">
        <f>IF(N112="zákl. přenesená",J112,0)</f>
        <v>0</v>
      </c>
      <c r="BH112" s="231">
        <f>IF(N112="sníž. přenesená",J112,0)</f>
        <v>0</v>
      </c>
      <c r="BI112" s="231">
        <f>IF(N112="nulová",J112,0)</f>
        <v>0</v>
      </c>
      <c r="BJ112" s="16" t="s">
        <v>78</v>
      </c>
      <c r="BK112" s="231">
        <f>ROUND(I112*H112,2)</f>
        <v>0</v>
      </c>
      <c r="BL112" s="16" t="s">
        <v>209</v>
      </c>
      <c r="BM112" s="230" t="s">
        <v>1640</v>
      </c>
    </row>
    <row r="113" s="2" customFormat="1">
      <c r="A113" s="37"/>
      <c r="B113" s="38"/>
      <c r="C113" s="39"/>
      <c r="D113" s="254" t="s">
        <v>341</v>
      </c>
      <c r="E113" s="39"/>
      <c r="F113" s="255" t="s">
        <v>1641</v>
      </c>
      <c r="G113" s="39"/>
      <c r="H113" s="39"/>
      <c r="I113" s="146"/>
      <c r="J113" s="39"/>
      <c r="K113" s="39"/>
      <c r="L113" s="43"/>
      <c r="M113" s="256"/>
      <c r="N113" s="257"/>
      <c r="O113" s="83"/>
      <c r="P113" s="83"/>
      <c r="Q113" s="83"/>
      <c r="R113" s="83"/>
      <c r="S113" s="83"/>
      <c r="T113" s="84"/>
      <c r="U113" s="37"/>
      <c r="V113" s="37"/>
      <c r="W113" s="37"/>
      <c r="X113" s="37"/>
      <c r="Y113" s="37"/>
      <c r="Z113" s="37"/>
      <c r="AA113" s="37"/>
      <c r="AB113" s="37"/>
      <c r="AC113" s="37"/>
      <c r="AD113" s="37"/>
      <c r="AE113" s="37"/>
      <c r="AT113" s="16" t="s">
        <v>341</v>
      </c>
      <c r="AU113" s="16" t="s">
        <v>80</v>
      </c>
    </row>
    <row r="114" s="2" customFormat="1" ht="21.75" customHeight="1">
      <c r="A114" s="37"/>
      <c r="B114" s="38"/>
      <c r="C114" s="232" t="s">
        <v>255</v>
      </c>
      <c r="D114" s="232" t="s">
        <v>259</v>
      </c>
      <c r="E114" s="233" t="s">
        <v>1642</v>
      </c>
      <c r="F114" s="234" t="s">
        <v>1643</v>
      </c>
      <c r="G114" s="235" t="s">
        <v>1595</v>
      </c>
      <c r="H114" s="236">
        <v>200</v>
      </c>
      <c r="I114" s="237"/>
      <c r="J114" s="238">
        <f>ROUND(I114*H114,2)</f>
        <v>0</v>
      </c>
      <c r="K114" s="234" t="s">
        <v>1596</v>
      </c>
      <c r="L114" s="43"/>
      <c r="M114" s="239" t="s">
        <v>19</v>
      </c>
      <c r="N114" s="240" t="s">
        <v>42</v>
      </c>
      <c r="O114" s="83"/>
      <c r="P114" s="228">
        <f>O114*H114</f>
        <v>0</v>
      </c>
      <c r="Q114" s="228">
        <v>0.00013999999999999999</v>
      </c>
      <c r="R114" s="228">
        <f>Q114*H114</f>
        <v>0.027999999999999997</v>
      </c>
      <c r="S114" s="228">
        <v>0</v>
      </c>
      <c r="T114" s="229">
        <f>S114*H114</f>
        <v>0</v>
      </c>
      <c r="U114" s="37"/>
      <c r="V114" s="37"/>
      <c r="W114" s="37"/>
      <c r="X114" s="37"/>
      <c r="Y114" s="37"/>
      <c r="Z114" s="37"/>
      <c r="AA114" s="37"/>
      <c r="AB114" s="37"/>
      <c r="AC114" s="37"/>
      <c r="AD114" s="37"/>
      <c r="AE114" s="37"/>
      <c r="AR114" s="230" t="s">
        <v>209</v>
      </c>
      <c r="AT114" s="230" t="s">
        <v>259</v>
      </c>
      <c r="AU114" s="230" t="s">
        <v>80</v>
      </c>
      <c r="AY114" s="16" t="s">
        <v>202</v>
      </c>
      <c r="BE114" s="231">
        <f>IF(N114="základní",J114,0)</f>
        <v>0</v>
      </c>
      <c r="BF114" s="231">
        <f>IF(N114="snížená",J114,0)</f>
        <v>0</v>
      </c>
      <c r="BG114" s="231">
        <f>IF(N114="zákl. přenesená",J114,0)</f>
        <v>0</v>
      </c>
      <c r="BH114" s="231">
        <f>IF(N114="sníž. přenesená",J114,0)</f>
        <v>0</v>
      </c>
      <c r="BI114" s="231">
        <f>IF(N114="nulová",J114,0)</f>
        <v>0</v>
      </c>
      <c r="BJ114" s="16" t="s">
        <v>78</v>
      </c>
      <c r="BK114" s="231">
        <f>ROUND(I114*H114,2)</f>
        <v>0</v>
      </c>
      <c r="BL114" s="16" t="s">
        <v>209</v>
      </c>
      <c r="BM114" s="230" t="s">
        <v>1644</v>
      </c>
    </row>
    <row r="115" s="2" customFormat="1" ht="16.5" customHeight="1">
      <c r="A115" s="37"/>
      <c r="B115" s="38"/>
      <c r="C115" s="232" t="s">
        <v>8</v>
      </c>
      <c r="D115" s="232" t="s">
        <v>259</v>
      </c>
      <c r="E115" s="233" t="s">
        <v>1645</v>
      </c>
      <c r="F115" s="234" t="s">
        <v>1646</v>
      </c>
      <c r="G115" s="235" t="s">
        <v>1647</v>
      </c>
      <c r="H115" s="236">
        <v>5</v>
      </c>
      <c r="I115" s="237"/>
      <c r="J115" s="238">
        <f>ROUND(I115*H115,2)</f>
        <v>0</v>
      </c>
      <c r="K115" s="234" t="s">
        <v>1596</v>
      </c>
      <c r="L115" s="43"/>
      <c r="M115" s="239" t="s">
        <v>19</v>
      </c>
      <c r="N115" s="240" t="s">
        <v>42</v>
      </c>
      <c r="O115" s="83"/>
      <c r="P115" s="228">
        <f>O115*H115</f>
        <v>0</v>
      </c>
      <c r="Q115" s="228">
        <v>2.2563399999999998</v>
      </c>
      <c r="R115" s="228">
        <f>Q115*H115</f>
        <v>11.281699999999999</v>
      </c>
      <c r="S115" s="228">
        <v>0</v>
      </c>
      <c r="T115" s="229">
        <f>S115*H115</f>
        <v>0</v>
      </c>
      <c r="U115" s="37"/>
      <c r="V115" s="37"/>
      <c r="W115" s="37"/>
      <c r="X115" s="37"/>
      <c r="Y115" s="37"/>
      <c r="Z115" s="37"/>
      <c r="AA115" s="37"/>
      <c r="AB115" s="37"/>
      <c r="AC115" s="37"/>
      <c r="AD115" s="37"/>
      <c r="AE115" s="37"/>
      <c r="AR115" s="230" t="s">
        <v>209</v>
      </c>
      <c r="AT115" s="230" t="s">
        <v>259</v>
      </c>
      <c r="AU115" s="230" t="s">
        <v>80</v>
      </c>
      <c r="AY115" s="16" t="s">
        <v>202</v>
      </c>
      <c r="BE115" s="231">
        <f>IF(N115="základní",J115,0)</f>
        <v>0</v>
      </c>
      <c r="BF115" s="231">
        <f>IF(N115="snížená",J115,0)</f>
        <v>0</v>
      </c>
      <c r="BG115" s="231">
        <f>IF(N115="zákl. přenesená",J115,0)</f>
        <v>0</v>
      </c>
      <c r="BH115" s="231">
        <f>IF(N115="sníž. přenesená",J115,0)</f>
        <v>0</v>
      </c>
      <c r="BI115" s="231">
        <f>IF(N115="nulová",J115,0)</f>
        <v>0</v>
      </c>
      <c r="BJ115" s="16" t="s">
        <v>78</v>
      </c>
      <c r="BK115" s="231">
        <f>ROUND(I115*H115,2)</f>
        <v>0</v>
      </c>
      <c r="BL115" s="16" t="s">
        <v>209</v>
      </c>
      <c r="BM115" s="230" t="s">
        <v>1648</v>
      </c>
    </row>
    <row r="116" s="2" customFormat="1">
      <c r="A116" s="37"/>
      <c r="B116" s="38"/>
      <c r="C116" s="39"/>
      <c r="D116" s="254" t="s">
        <v>1355</v>
      </c>
      <c r="E116" s="39"/>
      <c r="F116" s="255" t="s">
        <v>1649</v>
      </c>
      <c r="G116" s="39"/>
      <c r="H116" s="39"/>
      <c r="I116" s="146"/>
      <c r="J116" s="39"/>
      <c r="K116" s="39"/>
      <c r="L116" s="43"/>
      <c r="M116" s="256"/>
      <c r="N116" s="257"/>
      <c r="O116" s="83"/>
      <c r="P116" s="83"/>
      <c r="Q116" s="83"/>
      <c r="R116" s="83"/>
      <c r="S116" s="83"/>
      <c r="T116" s="84"/>
      <c r="U116" s="37"/>
      <c r="V116" s="37"/>
      <c r="W116" s="37"/>
      <c r="X116" s="37"/>
      <c r="Y116" s="37"/>
      <c r="Z116" s="37"/>
      <c r="AA116" s="37"/>
      <c r="AB116" s="37"/>
      <c r="AC116" s="37"/>
      <c r="AD116" s="37"/>
      <c r="AE116" s="37"/>
      <c r="AT116" s="16" t="s">
        <v>1355</v>
      </c>
      <c r="AU116" s="16" t="s">
        <v>80</v>
      </c>
    </row>
    <row r="117" s="2" customFormat="1" ht="16.5" customHeight="1">
      <c r="A117" s="37"/>
      <c r="B117" s="38"/>
      <c r="C117" s="218" t="s">
        <v>263</v>
      </c>
      <c r="D117" s="218" t="s">
        <v>203</v>
      </c>
      <c r="E117" s="219" t="s">
        <v>1650</v>
      </c>
      <c r="F117" s="220" t="s">
        <v>1651</v>
      </c>
      <c r="G117" s="221" t="s">
        <v>1615</v>
      </c>
      <c r="H117" s="222">
        <v>200</v>
      </c>
      <c r="I117" s="223"/>
      <c r="J117" s="224">
        <f>ROUND(I117*H117,2)</f>
        <v>0</v>
      </c>
      <c r="K117" s="220" t="s">
        <v>1596</v>
      </c>
      <c r="L117" s="225"/>
      <c r="M117" s="226" t="s">
        <v>19</v>
      </c>
      <c r="N117" s="227" t="s">
        <v>42</v>
      </c>
      <c r="O117" s="83"/>
      <c r="P117" s="228">
        <f>O117*H117</f>
        <v>0</v>
      </c>
      <c r="Q117" s="228">
        <v>0.001</v>
      </c>
      <c r="R117" s="228">
        <f>Q117*H117</f>
        <v>0.20000000000000001</v>
      </c>
      <c r="S117" s="228">
        <v>0</v>
      </c>
      <c r="T117" s="229">
        <f>S117*H117</f>
        <v>0</v>
      </c>
      <c r="U117" s="37"/>
      <c r="V117" s="37"/>
      <c r="W117" s="37"/>
      <c r="X117" s="37"/>
      <c r="Y117" s="37"/>
      <c r="Z117" s="37"/>
      <c r="AA117" s="37"/>
      <c r="AB117" s="37"/>
      <c r="AC117" s="37"/>
      <c r="AD117" s="37"/>
      <c r="AE117" s="37"/>
      <c r="AR117" s="230" t="s">
        <v>208</v>
      </c>
      <c r="AT117" s="230" t="s">
        <v>203</v>
      </c>
      <c r="AU117" s="230" t="s">
        <v>80</v>
      </c>
      <c r="AY117" s="16" t="s">
        <v>202</v>
      </c>
      <c r="BE117" s="231">
        <f>IF(N117="základní",J117,0)</f>
        <v>0</v>
      </c>
      <c r="BF117" s="231">
        <f>IF(N117="snížená",J117,0)</f>
        <v>0</v>
      </c>
      <c r="BG117" s="231">
        <f>IF(N117="zákl. přenesená",J117,0)</f>
        <v>0</v>
      </c>
      <c r="BH117" s="231">
        <f>IF(N117="sníž. přenesená",J117,0)</f>
        <v>0</v>
      </c>
      <c r="BI117" s="231">
        <f>IF(N117="nulová",J117,0)</f>
        <v>0</v>
      </c>
      <c r="BJ117" s="16" t="s">
        <v>78</v>
      </c>
      <c r="BK117" s="231">
        <f>ROUND(I117*H117,2)</f>
        <v>0</v>
      </c>
      <c r="BL117" s="16" t="s">
        <v>209</v>
      </c>
      <c r="BM117" s="230" t="s">
        <v>1652</v>
      </c>
    </row>
    <row r="118" s="2" customFormat="1">
      <c r="A118" s="37"/>
      <c r="B118" s="38"/>
      <c r="C118" s="39"/>
      <c r="D118" s="254" t="s">
        <v>341</v>
      </c>
      <c r="E118" s="39"/>
      <c r="F118" s="255" t="s">
        <v>1653</v>
      </c>
      <c r="G118" s="39"/>
      <c r="H118" s="39"/>
      <c r="I118" s="146"/>
      <c r="J118" s="39"/>
      <c r="K118" s="39"/>
      <c r="L118" s="43"/>
      <c r="M118" s="256"/>
      <c r="N118" s="257"/>
      <c r="O118" s="83"/>
      <c r="P118" s="83"/>
      <c r="Q118" s="83"/>
      <c r="R118" s="83"/>
      <c r="S118" s="83"/>
      <c r="T118" s="84"/>
      <c r="U118" s="37"/>
      <c r="V118" s="37"/>
      <c r="W118" s="37"/>
      <c r="X118" s="37"/>
      <c r="Y118" s="37"/>
      <c r="Z118" s="37"/>
      <c r="AA118" s="37"/>
      <c r="AB118" s="37"/>
      <c r="AC118" s="37"/>
      <c r="AD118" s="37"/>
      <c r="AE118" s="37"/>
      <c r="AT118" s="16" t="s">
        <v>341</v>
      </c>
      <c r="AU118" s="16" t="s">
        <v>80</v>
      </c>
    </row>
    <row r="119" s="2" customFormat="1" ht="16.5" customHeight="1">
      <c r="A119" s="37"/>
      <c r="B119" s="38"/>
      <c r="C119" s="218" t="s">
        <v>268</v>
      </c>
      <c r="D119" s="218" t="s">
        <v>203</v>
      </c>
      <c r="E119" s="219" t="s">
        <v>1654</v>
      </c>
      <c r="F119" s="220" t="s">
        <v>1655</v>
      </c>
      <c r="G119" s="221" t="s">
        <v>266</v>
      </c>
      <c r="H119" s="222">
        <v>1</v>
      </c>
      <c r="I119" s="223"/>
      <c r="J119" s="224">
        <f>ROUND(I119*H119,2)</f>
        <v>0</v>
      </c>
      <c r="K119" s="220" t="s">
        <v>1596</v>
      </c>
      <c r="L119" s="225"/>
      <c r="M119" s="226" t="s">
        <v>19</v>
      </c>
      <c r="N119" s="227" t="s">
        <v>42</v>
      </c>
      <c r="O119" s="83"/>
      <c r="P119" s="228">
        <f>O119*H119</f>
        <v>0</v>
      </c>
      <c r="Q119" s="228">
        <v>0.073999999999999996</v>
      </c>
      <c r="R119" s="228">
        <f>Q119*H119</f>
        <v>0.073999999999999996</v>
      </c>
      <c r="S119" s="228">
        <v>0</v>
      </c>
      <c r="T119" s="229">
        <f>S119*H119</f>
        <v>0</v>
      </c>
      <c r="U119" s="37"/>
      <c r="V119" s="37"/>
      <c r="W119" s="37"/>
      <c r="X119" s="37"/>
      <c r="Y119" s="37"/>
      <c r="Z119" s="37"/>
      <c r="AA119" s="37"/>
      <c r="AB119" s="37"/>
      <c r="AC119" s="37"/>
      <c r="AD119" s="37"/>
      <c r="AE119" s="37"/>
      <c r="AR119" s="230" t="s">
        <v>208</v>
      </c>
      <c r="AT119" s="230" t="s">
        <v>203</v>
      </c>
      <c r="AU119" s="230" t="s">
        <v>80</v>
      </c>
      <c r="AY119" s="16" t="s">
        <v>202</v>
      </c>
      <c r="BE119" s="231">
        <f>IF(N119="základní",J119,0)</f>
        <v>0</v>
      </c>
      <c r="BF119" s="231">
        <f>IF(N119="snížená",J119,0)</f>
        <v>0</v>
      </c>
      <c r="BG119" s="231">
        <f>IF(N119="zákl. přenesená",J119,0)</f>
        <v>0</v>
      </c>
      <c r="BH119" s="231">
        <f>IF(N119="sníž. přenesená",J119,0)</f>
        <v>0</v>
      </c>
      <c r="BI119" s="231">
        <f>IF(N119="nulová",J119,0)</f>
        <v>0</v>
      </c>
      <c r="BJ119" s="16" t="s">
        <v>78</v>
      </c>
      <c r="BK119" s="231">
        <f>ROUND(I119*H119,2)</f>
        <v>0</v>
      </c>
      <c r="BL119" s="16" t="s">
        <v>209</v>
      </c>
      <c r="BM119" s="230" t="s">
        <v>1656</v>
      </c>
    </row>
    <row r="120" s="2" customFormat="1" ht="21.75" customHeight="1">
      <c r="A120" s="37"/>
      <c r="B120" s="38"/>
      <c r="C120" s="232" t="s">
        <v>272</v>
      </c>
      <c r="D120" s="232" t="s">
        <v>259</v>
      </c>
      <c r="E120" s="233" t="s">
        <v>1657</v>
      </c>
      <c r="F120" s="234" t="s">
        <v>1658</v>
      </c>
      <c r="G120" s="235" t="s">
        <v>266</v>
      </c>
      <c r="H120" s="236">
        <v>1</v>
      </c>
      <c r="I120" s="237"/>
      <c r="J120" s="238">
        <f>ROUND(I120*H120,2)</f>
        <v>0</v>
      </c>
      <c r="K120" s="234" t="s">
        <v>1596</v>
      </c>
      <c r="L120" s="43"/>
      <c r="M120" s="239" t="s">
        <v>19</v>
      </c>
      <c r="N120" s="240" t="s">
        <v>42</v>
      </c>
      <c r="O120" s="83"/>
      <c r="P120" s="228">
        <f>O120*H120</f>
        <v>0</v>
      </c>
      <c r="Q120" s="228">
        <v>0.44169999999999998</v>
      </c>
      <c r="R120" s="228">
        <f>Q120*H120</f>
        <v>0.44169999999999998</v>
      </c>
      <c r="S120" s="228">
        <v>0</v>
      </c>
      <c r="T120" s="229">
        <f>S120*H120</f>
        <v>0</v>
      </c>
      <c r="U120" s="37"/>
      <c r="V120" s="37"/>
      <c r="W120" s="37"/>
      <c r="X120" s="37"/>
      <c r="Y120" s="37"/>
      <c r="Z120" s="37"/>
      <c r="AA120" s="37"/>
      <c r="AB120" s="37"/>
      <c r="AC120" s="37"/>
      <c r="AD120" s="37"/>
      <c r="AE120" s="37"/>
      <c r="AR120" s="230" t="s">
        <v>209</v>
      </c>
      <c r="AT120" s="230" t="s">
        <v>259</v>
      </c>
      <c r="AU120" s="230" t="s">
        <v>80</v>
      </c>
      <c r="AY120" s="16" t="s">
        <v>202</v>
      </c>
      <c r="BE120" s="231">
        <f>IF(N120="základní",J120,0)</f>
        <v>0</v>
      </c>
      <c r="BF120" s="231">
        <f>IF(N120="snížená",J120,0)</f>
        <v>0</v>
      </c>
      <c r="BG120" s="231">
        <f>IF(N120="zákl. přenesená",J120,0)</f>
        <v>0</v>
      </c>
      <c r="BH120" s="231">
        <f>IF(N120="sníž. přenesená",J120,0)</f>
        <v>0</v>
      </c>
      <c r="BI120" s="231">
        <f>IF(N120="nulová",J120,0)</f>
        <v>0</v>
      </c>
      <c r="BJ120" s="16" t="s">
        <v>78</v>
      </c>
      <c r="BK120" s="231">
        <f>ROUND(I120*H120,2)</f>
        <v>0</v>
      </c>
      <c r="BL120" s="16" t="s">
        <v>209</v>
      </c>
      <c r="BM120" s="230" t="s">
        <v>1659</v>
      </c>
    </row>
    <row r="121" s="2" customFormat="1">
      <c r="A121" s="37"/>
      <c r="B121" s="38"/>
      <c r="C121" s="39"/>
      <c r="D121" s="254" t="s">
        <v>1355</v>
      </c>
      <c r="E121" s="39"/>
      <c r="F121" s="255" t="s">
        <v>1660</v>
      </c>
      <c r="G121" s="39"/>
      <c r="H121" s="39"/>
      <c r="I121" s="146"/>
      <c r="J121" s="39"/>
      <c r="K121" s="39"/>
      <c r="L121" s="43"/>
      <c r="M121" s="256"/>
      <c r="N121" s="257"/>
      <c r="O121" s="83"/>
      <c r="P121" s="83"/>
      <c r="Q121" s="83"/>
      <c r="R121" s="83"/>
      <c r="S121" s="83"/>
      <c r="T121" s="84"/>
      <c r="U121" s="37"/>
      <c r="V121" s="37"/>
      <c r="W121" s="37"/>
      <c r="X121" s="37"/>
      <c r="Y121" s="37"/>
      <c r="Z121" s="37"/>
      <c r="AA121" s="37"/>
      <c r="AB121" s="37"/>
      <c r="AC121" s="37"/>
      <c r="AD121" s="37"/>
      <c r="AE121" s="37"/>
      <c r="AT121" s="16" t="s">
        <v>1355</v>
      </c>
      <c r="AU121" s="16" t="s">
        <v>80</v>
      </c>
    </row>
    <row r="122" s="2" customFormat="1" ht="16.5" customHeight="1">
      <c r="A122" s="37"/>
      <c r="B122" s="38"/>
      <c r="C122" s="232" t="s">
        <v>277</v>
      </c>
      <c r="D122" s="232" t="s">
        <v>259</v>
      </c>
      <c r="E122" s="233" t="s">
        <v>1661</v>
      </c>
      <c r="F122" s="234" t="s">
        <v>1662</v>
      </c>
      <c r="G122" s="235" t="s">
        <v>1647</v>
      </c>
      <c r="H122" s="236">
        <v>5</v>
      </c>
      <c r="I122" s="237"/>
      <c r="J122" s="238">
        <f>ROUND(I122*H122,2)</f>
        <v>0</v>
      </c>
      <c r="K122" s="234" t="s">
        <v>1596</v>
      </c>
      <c r="L122" s="43"/>
      <c r="M122" s="239" t="s">
        <v>19</v>
      </c>
      <c r="N122" s="240" t="s">
        <v>42</v>
      </c>
      <c r="O122" s="83"/>
      <c r="P122" s="228">
        <f>O122*H122</f>
        <v>0</v>
      </c>
      <c r="Q122" s="228">
        <v>0</v>
      </c>
      <c r="R122" s="228">
        <f>Q122*H122</f>
        <v>0</v>
      </c>
      <c r="S122" s="228">
        <v>0.78000000000000003</v>
      </c>
      <c r="T122" s="229">
        <f>S122*H122</f>
        <v>3.9000000000000004</v>
      </c>
      <c r="U122" s="37"/>
      <c r="V122" s="37"/>
      <c r="W122" s="37"/>
      <c r="X122" s="37"/>
      <c r="Y122" s="37"/>
      <c r="Z122" s="37"/>
      <c r="AA122" s="37"/>
      <c r="AB122" s="37"/>
      <c r="AC122" s="37"/>
      <c r="AD122" s="37"/>
      <c r="AE122" s="37"/>
      <c r="AR122" s="230" t="s">
        <v>209</v>
      </c>
      <c r="AT122" s="230" t="s">
        <v>259</v>
      </c>
      <c r="AU122" s="230" t="s">
        <v>80</v>
      </c>
      <c r="AY122" s="16" t="s">
        <v>202</v>
      </c>
      <c r="BE122" s="231">
        <f>IF(N122="základní",J122,0)</f>
        <v>0</v>
      </c>
      <c r="BF122" s="231">
        <f>IF(N122="snížená",J122,0)</f>
        <v>0</v>
      </c>
      <c r="BG122" s="231">
        <f>IF(N122="zákl. přenesená",J122,0)</f>
        <v>0</v>
      </c>
      <c r="BH122" s="231">
        <f>IF(N122="sníž. přenesená",J122,0)</f>
        <v>0</v>
      </c>
      <c r="BI122" s="231">
        <f>IF(N122="nulová",J122,0)</f>
        <v>0</v>
      </c>
      <c r="BJ122" s="16" t="s">
        <v>78</v>
      </c>
      <c r="BK122" s="231">
        <f>ROUND(I122*H122,2)</f>
        <v>0</v>
      </c>
      <c r="BL122" s="16" t="s">
        <v>209</v>
      </c>
      <c r="BM122" s="230" t="s">
        <v>1663</v>
      </c>
    </row>
    <row r="123" s="2" customFormat="1">
      <c r="A123" s="37"/>
      <c r="B123" s="38"/>
      <c r="C123" s="39"/>
      <c r="D123" s="254" t="s">
        <v>1355</v>
      </c>
      <c r="E123" s="39"/>
      <c r="F123" s="255" t="s">
        <v>1664</v>
      </c>
      <c r="G123" s="39"/>
      <c r="H123" s="39"/>
      <c r="I123" s="146"/>
      <c r="J123" s="39"/>
      <c r="K123" s="39"/>
      <c r="L123" s="43"/>
      <c r="M123" s="256"/>
      <c r="N123" s="257"/>
      <c r="O123" s="83"/>
      <c r="P123" s="83"/>
      <c r="Q123" s="83"/>
      <c r="R123" s="83"/>
      <c r="S123" s="83"/>
      <c r="T123" s="84"/>
      <c r="U123" s="37"/>
      <c r="V123" s="37"/>
      <c r="W123" s="37"/>
      <c r="X123" s="37"/>
      <c r="Y123" s="37"/>
      <c r="Z123" s="37"/>
      <c r="AA123" s="37"/>
      <c r="AB123" s="37"/>
      <c r="AC123" s="37"/>
      <c r="AD123" s="37"/>
      <c r="AE123" s="37"/>
      <c r="AT123" s="16" t="s">
        <v>1355</v>
      </c>
      <c r="AU123" s="16" t="s">
        <v>80</v>
      </c>
    </row>
    <row r="124" s="2" customFormat="1" ht="16.5" customHeight="1">
      <c r="A124" s="37"/>
      <c r="B124" s="38"/>
      <c r="C124" s="218" t="s">
        <v>282</v>
      </c>
      <c r="D124" s="218" t="s">
        <v>203</v>
      </c>
      <c r="E124" s="219" t="s">
        <v>1665</v>
      </c>
      <c r="F124" s="220" t="s">
        <v>1666</v>
      </c>
      <c r="G124" s="221" t="s">
        <v>1647</v>
      </c>
      <c r="H124" s="222">
        <v>5</v>
      </c>
      <c r="I124" s="223"/>
      <c r="J124" s="224">
        <f>ROUND(I124*H124,2)</f>
        <v>0</v>
      </c>
      <c r="K124" s="220" t="s">
        <v>1596</v>
      </c>
      <c r="L124" s="225"/>
      <c r="M124" s="226" t="s">
        <v>19</v>
      </c>
      <c r="N124" s="227" t="s">
        <v>42</v>
      </c>
      <c r="O124" s="83"/>
      <c r="P124" s="228">
        <f>O124*H124</f>
        <v>0</v>
      </c>
      <c r="Q124" s="228">
        <v>2.234</v>
      </c>
      <c r="R124" s="228">
        <f>Q124*H124</f>
        <v>11.17</v>
      </c>
      <c r="S124" s="228">
        <v>0</v>
      </c>
      <c r="T124" s="229">
        <f>S124*H124</f>
        <v>0</v>
      </c>
      <c r="U124" s="37"/>
      <c r="V124" s="37"/>
      <c r="W124" s="37"/>
      <c r="X124" s="37"/>
      <c r="Y124" s="37"/>
      <c r="Z124" s="37"/>
      <c r="AA124" s="37"/>
      <c r="AB124" s="37"/>
      <c r="AC124" s="37"/>
      <c r="AD124" s="37"/>
      <c r="AE124" s="37"/>
      <c r="AR124" s="230" t="s">
        <v>208</v>
      </c>
      <c r="AT124" s="230" t="s">
        <v>203</v>
      </c>
      <c r="AU124" s="230" t="s">
        <v>80</v>
      </c>
      <c r="AY124" s="16" t="s">
        <v>202</v>
      </c>
      <c r="BE124" s="231">
        <f>IF(N124="základní",J124,0)</f>
        <v>0</v>
      </c>
      <c r="BF124" s="231">
        <f>IF(N124="snížená",J124,0)</f>
        <v>0</v>
      </c>
      <c r="BG124" s="231">
        <f>IF(N124="zákl. přenesená",J124,0)</f>
        <v>0</v>
      </c>
      <c r="BH124" s="231">
        <f>IF(N124="sníž. přenesená",J124,0)</f>
        <v>0</v>
      </c>
      <c r="BI124" s="231">
        <f>IF(N124="nulová",J124,0)</f>
        <v>0</v>
      </c>
      <c r="BJ124" s="16" t="s">
        <v>78</v>
      </c>
      <c r="BK124" s="231">
        <f>ROUND(I124*H124,2)</f>
        <v>0</v>
      </c>
      <c r="BL124" s="16" t="s">
        <v>209</v>
      </c>
      <c r="BM124" s="230" t="s">
        <v>1667</v>
      </c>
    </row>
    <row r="125" s="2" customFormat="1" ht="16.5" customHeight="1">
      <c r="A125" s="37"/>
      <c r="B125" s="38"/>
      <c r="C125" s="232" t="s">
        <v>7</v>
      </c>
      <c r="D125" s="232" t="s">
        <v>259</v>
      </c>
      <c r="E125" s="233" t="s">
        <v>1668</v>
      </c>
      <c r="F125" s="234" t="s">
        <v>1669</v>
      </c>
      <c r="G125" s="235" t="s">
        <v>1595</v>
      </c>
      <c r="H125" s="236">
        <v>50</v>
      </c>
      <c r="I125" s="237"/>
      <c r="J125" s="238">
        <f>ROUND(I125*H125,2)</f>
        <v>0</v>
      </c>
      <c r="K125" s="234" t="s">
        <v>1596</v>
      </c>
      <c r="L125" s="43"/>
      <c r="M125" s="239" t="s">
        <v>19</v>
      </c>
      <c r="N125" s="240" t="s">
        <v>42</v>
      </c>
      <c r="O125" s="83"/>
      <c r="P125" s="228">
        <f>O125*H125</f>
        <v>0</v>
      </c>
      <c r="Q125" s="228">
        <v>0.0053400000000000001</v>
      </c>
      <c r="R125" s="228">
        <f>Q125*H125</f>
        <v>0.26700000000000002</v>
      </c>
      <c r="S125" s="228">
        <v>0</v>
      </c>
      <c r="T125" s="229">
        <f>S125*H125</f>
        <v>0</v>
      </c>
      <c r="U125" s="37"/>
      <c r="V125" s="37"/>
      <c r="W125" s="37"/>
      <c r="X125" s="37"/>
      <c r="Y125" s="37"/>
      <c r="Z125" s="37"/>
      <c r="AA125" s="37"/>
      <c r="AB125" s="37"/>
      <c r="AC125" s="37"/>
      <c r="AD125" s="37"/>
      <c r="AE125" s="37"/>
      <c r="AR125" s="230" t="s">
        <v>209</v>
      </c>
      <c r="AT125" s="230" t="s">
        <v>259</v>
      </c>
      <c r="AU125" s="230" t="s">
        <v>80</v>
      </c>
      <c r="AY125" s="16" t="s">
        <v>202</v>
      </c>
      <c r="BE125" s="231">
        <f>IF(N125="základní",J125,0)</f>
        <v>0</v>
      </c>
      <c r="BF125" s="231">
        <f>IF(N125="snížená",J125,0)</f>
        <v>0</v>
      </c>
      <c r="BG125" s="231">
        <f>IF(N125="zákl. přenesená",J125,0)</f>
        <v>0</v>
      </c>
      <c r="BH125" s="231">
        <f>IF(N125="sníž. přenesená",J125,0)</f>
        <v>0</v>
      </c>
      <c r="BI125" s="231">
        <f>IF(N125="nulová",J125,0)</f>
        <v>0</v>
      </c>
      <c r="BJ125" s="16" t="s">
        <v>78</v>
      </c>
      <c r="BK125" s="231">
        <f>ROUND(I125*H125,2)</f>
        <v>0</v>
      </c>
      <c r="BL125" s="16" t="s">
        <v>209</v>
      </c>
      <c r="BM125" s="230" t="s">
        <v>1670</v>
      </c>
    </row>
    <row r="126" s="2" customFormat="1">
      <c r="A126" s="37"/>
      <c r="B126" s="38"/>
      <c r="C126" s="39"/>
      <c r="D126" s="254" t="s">
        <v>1355</v>
      </c>
      <c r="E126" s="39"/>
      <c r="F126" s="255" t="s">
        <v>1671</v>
      </c>
      <c r="G126" s="39"/>
      <c r="H126" s="39"/>
      <c r="I126" s="146"/>
      <c r="J126" s="39"/>
      <c r="K126" s="39"/>
      <c r="L126" s="43"/>
      <c r="M126" s="261"/>
      <c r="N126" s="262"/>
      <c r="O126" s="243"/>
      <c r="P126" s="243"/>
      <c r="Q126" s="243"/>
      <c r="R126" s="243"/>
      <c r="S126" s="243"/>
      <c r="T126" s="263"/>
      <c r="U126" s="37"/>
      <c r="V126" s="37"/>
      <c r="W126" s="37"/>
      <c r="X126" s="37"/>
      <c r="Y126" s="37"/>
      <c r="Z126" s="37"/>
      <c r="AA126" s="37"/>
      <c r="AB126" s="37"/>
      <c r="AC126" s="37"/>
      <c r="AD126" s="37"/>
      <c r="AE126" s="37"/>
      <c r="AT126" s="16" t="s">
        <v>1355</v>
      </c>
      <c r="AU126" s="16" t="s">
        <v>80</v>
      </c>
    </row>
    <row r="127" s="2" customFormat="1" ht="6.96" customHeight="1">
      <c r="A127" s="37"/>
      <c r="B127" s="58"/>
      <c r="C127" s="59"/>
      <c r="D127" s="59"/>
      <c r="E127" s="59"/>
      <c r="F127" s="59"/>
      <c r="G127" s="59"/>
      <c r="H127" s="59"/>
      <c r="I127" s="175"/>
      <c r="J127" s="59"/>
      <c r="K127" s="59"/>
      <c r="L127" s="43"/>
      <c r="M127" s="37"/>
      <c r="O127" s="37"/>
      <c r="P127" s="37"/>
      <c r="Q127" s="37"/>
      <c r="R127" s="37"/>
      <c r="S127" s="37"/>
      <c r="T127" s="37"/>
      <c r="U127" s="37"/>
      <c r="V127" s="37"/>
      <c r="W127" s="37"/>
      <c r="X127" s="37"/>
      <c r="Y127" s="37"/>
      <c r="Z127" s="37"/>
      <c r="AA127" s="37"/>
      <c r="AB127" s="37"/>
      <c r="AC127" s="37"/>
      <c r="AD127" s="37"/>
      <c r="AE127" s="37"/>
    </row>
  </sheetData>
  <sheetProtection sheet="1" autoFilter="0" formatColumns="0" formatRows="0" objects="1" scenarios="1" spinCount="100000" saltValue="URckXE9GpG9SQVuYu4aJVSWAyeAUJiAR1d6AXoclt7QycsnDoOd+9mkEEAXmdc1NhScYsTQPP6hH/sJn/MTeVQ==" hashValue="rgv5sKKjIrNCSfdGdPQ6w+WxzYmCUMfZ7rgx2bgR78lTvwbIJGDop1kp24EIGXdw4+ytF3MrrGzBWfCAeKn5BA==" algorithmName="SHA-512" password="CC35"/>
  <autoFilter ref="C87:K12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Jelínek Petr, Ing.</dc:creator>
  <cp:lastModifiedBy>Jelínek Petr, Ing.</cp:lastModifiedBy>
  <dcterms:created xsi:type="dcterms:W3CDTF">2020-05-11T10:03:21Z</dcterms:created>
  <dcterms:modified xsi:type="dcterms:W3CDTF">2020-05-11T10:03:57Z</dcterms:modified>
</cp:coreProperties>
</file>